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Jun" sheetId="9" r:id="rId1"/>
    <sheet name="Acumulado2022" sheetId="6" r:id="rId2"/>
  </sheets>
  <externalReferences>
    <externalReference r:id="rId3"/>
  </externalReferences>
  <definedNames>
    <definedName name="_xlnm._FilterDatabase" localSheetId="1" hidden="1">Acumulado2022!$A$18:$O$74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6" l="1"/>
  <c r="M75" i="6"/>
  <c r="L75" i="6"/>
  <c r="K75" i="6"/>
  <c r="N71" i="6"/>
  <c r="M71" i="6"/>
  <c r="L71" i="6"/>
  <c r="K71" i="6"/>
  <c r="N69" i="6"/>
  <c r="M69" i="6"/>
  <c r="L69" i="6"/>
  <c r="K69" i="6"/>
  <c r="N65" i="6"/>
  <c r="M65" i="6"/>
  <c r="L65" i="6"/>
  <c r="K65" i="6"/>
  <c r="N55" i="6"/>
  <c r="M55" i="6"/>
  <c r="L55" i="6"/>
  <c r="K55" i="6"/>
  <c r="N53" i="6"/>
  <c r="M53" i="6"/>
  <c r="L53" i="6"/>
  <c r="K53" i="6"/>
  <c r="N45" i="6"/>
  <c r="M45" i="6"/>
  <c r="L45" i="6"/>
  <c r="K45" i="6"/>
  <c r="N42" i="6"/>
  <c r="M42" i="6"/>
  <c r="L42" i="6"/>
  <c r="K42" i="6"/>
  <c r="N39" i="6"/>
  <c r="M39" i="6"/>
  <c r="L39" i="6"/>
  <c r="K39" i="6"/>
  <c r="N37" i="6"/>
  <c r="M37" i="6"/>
  <c r="L37" i="6"/>
  <c r="K37" i="6"/>
  <c r="N33" i="6"/>
  <c r="M33" i="6"/>
  <c r="L33" i="6"/>
  <c r="K33" i="6"/>
  <c r="N30" i="6"/>
  <c r="M30" i="6"/>
  <c r="L30" i="6"/>
  <c r="K30" i="6"/>
  <c r="N27" i="6"/>
  <c r="M27" i="6"/>
  <c r="L27" i="6"/>
  <c r="K27" i="6"/>
  <c r="N25" i="6"/>
  <c r="M25" i="6"/>
  <c r="L25" i="6"/>
  <c r="K25" i="6"/>
  <c r="N20" i="6"/>
  <c r="N76" i="6" s="1"/>
  <c r="F81" i="6" s="1"/>
  <c r="M20" i="6"/>
  <c r="M76" i="6" s="1"/>
  <c r="L20" i="6"/>
  <c r="L76" i="6" s="1"/>
  <c r="K20" i="6"/>
  <c r="K76" i="6" s="1"/>
  <c r="N12" i="6"/>
  <c r="M12" i="6"/>
  <c r="L12" i="6"/>
  <c r="K12" i="6"/>
  <c r="N9" i="6"/>
  <c r="M9" i="6"/>
  <c r="L9" i="6"/>
  <c r="K9" i="6"/>
  <c r="N7" i="6"/>
  <c r="N13" i="6" s="1"/>
  <c r="F80" i="6" s="1"/>
  <c r="M7" i="6"/>
  <c r="M13" i="6" s="1"/>
  <c r="L7" i="6"/>
  <c r="L13" i="6" s="1"/>
  <c r="K7" i="6"/>
  <c r="K13" i="6" s="1"/>
  <c r="N29" i="9"/>
  <c r="M29" i="9"/>
  <c r="L29" i="9"/>
  <c r="K29" i="9"/>
  <c r="N25" i="9"/>
  <c r="M25" i="9"/>
  <c r="L25" i="9"/>
  <c r="K25" i="9"/>
  <c r="N22" i="9"/>
  <c r="M22" i="9"/>
  <c r="L22" i="9"/>
  <c r="K22" i="9"/>
  <c r="N19" i="9"/>
  <c r="M19" i="9"/>
  <c r="L19" i="9"/>
  <c r="K19" i="9"/>
  <c r="N17" i="9"/>
  <c r="M17" i="9"/>
  <c r="L17" i="9"/>
  <c r="K17" i="9"/>
  <c r="N15" i="9"/>
  <c r="M15" i="9"/>
  <c r="L15" i="9"/>
  <c r="K15" i="9"/>
  <c r="N12" i="9"/>
  <c r="M12" i="9"/>
  <c r="M30" i="9" s="1"/>
  <c r="L12" i="9"/>
  <c r="L30" i="9" s="1"/>
  <c r="K12" i="9"/>
  <c r="K30" i="9" s="1"/>
  <c r="D28" i="6"/>
  <c r="D31" i="6"/>
  <c r="D34" i="6"/>
  <c r="D46" i="6"/>
  <c r="D47" i="6"/>
  <c r="D48" i="6"/>
  <c r="D49" i="6"/>
  <c r="D50" i="6"/>
  <c r="D51" i="6"/>
  <c r="D52" i="6"/>
  <c r="D54" i="6"/>
  <c r="D56" i="6"/>
  <c r="D57" i="6"/>
  <c r="D58" i="6"/>
  <c r="N30" i="9" l="1"/>
  <c r="F35" i="9" s="1"/>
  <c r="D72" i="6"/>
  <c r="D70" i="6"/>
  <c r="D66" i="6"/>
  <c r="F36" i="9" l="1"/>
  <c r="F82" i="6"/>
</calcChain>
</file>

<file path=xl/sharedStrings.xml><?xml version="1.0" encoding="utf-8"?>
<sst xmlns="http://schemas.openxmlformats.org/spreadsheetml/2006/main" count="465" uniqueCount="168">
  <si>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</si>
  <si>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</si>
  <si>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</si>
  <si>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</si>
  <si>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</si>
  <si>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</si>
  <si>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</si>
  <si>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</si>
  <si>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</si>
  <si>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</si>
  <si>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</si>
  <si>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</si>
  <si>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</si>
  <si>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</si>
  <si>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</si>
  <si>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</si>
  <si>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</si>
  <si>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</si>
  <si>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</si>
  <si>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</si>
  <si>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</si>
  <si>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</si>
  <si>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</si>
  <si>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Publicado em 26/10/2022 por Isabella Pereira de Sousa - Assistente Administrativa</t>
  </si>
  <si>
    <t>PASSAGENS AÉREAS - JUNHO/2022</t>
  </si>
  <si>
    <t>RESUMO DE JUNHO</t>
  </si>
  <si>
    <t>Jaime Teixeira Chaves</t>
  </si>
  <si>
    <t>Empregado</t>
  </si>
  <si>
    <t>Florianópolis &lt;-&gt; São Paulo (CGH)</t>
  </si>
  <si>
    <t>Gol</t>
  </si>
  <si>
    <t>HKOWWI</t>
  </si>
  <si>
    <t>26/05 09h 18h - Fórum de Presidentes;
27/05 09h 18h - Plenária Ampliada.</t>
  </si>
  <si>
    <t>João Vicente Scarpin</t>
  </si>
  <si>
    <t>Florianópolis &lt;-&gt; Vitória</t>
  </si>
  <si>
    <t>Latam</t>
  </si>
  <si>
    <t>TQIXYV</t>
  </si>
  <si>
    <t>16 a 17/05 09h 18h - Seminário de Fiscalização 2022</t>
  </si>
  <si>
    <t>Leonardo Vistuba Kawa</t>
  </si>
  <si>
    <t>Curitiba -&gt; Vitória</t>
  </si>
  <si>
    <t>-</t>
  </si>
  <si>
    <t>RELUNT</t>
  </si>
  <si>
    <t>Curitiba &lt;- Vitória</t>
  </si>
  <si>
    <t xml:space="preserve"> Gol </t>
  </si>
  <si>
    <t>BDFVET</t>
  </si>
  <si>
    <t>Cláudia Teresa Pereira Pires</t>
  </si>
  <si>
    <t>Convidado</t>
  </si>
  <si>
    <t>Rio de Janeiro -&gt; Floianópolis</t>
  </si>
  <si>
    <t>Azul</t>
  </si>
  <si>
    <t>HIVIMT</t>
  </si>
  <si>
    <t>02/06 19h 03/06 20h - III Congresso de Arquitetura e Urbanismo de Santa Catarina – Etapa Criciúma</t>
  </si>
  <si>
    <t>Florianópolis -&gt; São Paulo</t>
  </si>
  <si>
    <t>IFDXNN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</si>
  <si>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</si>
  <si>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</si>
  <si>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</si>
  <si>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</si>
  <si>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Conselheiro</t>
  </si>
  <si>
    <t>Florianópolis &lt;-&gt; Brasília</t>
  </si>
  <si>
    <t>BLVQZH</t>
  </si>
  <si>
    <t>22 a 24/06 14h 12h - 2º Fórum de Coordenadores das CEPs CAU/Ufs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</si>
  <si>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</si>
  <si>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</si>
  <si>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</si>
  <si>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</si>
  <si>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</si>
  <si>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</si>
  <si>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</si>
  <si>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</si>
  <si>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</si>
  <si>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</si>
  <si>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</si>
  <si>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</si>
  <si>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</si>
  <si>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</si>
  <si>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</si>
  <si>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</si>
  <si>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</si>
  <si>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</si>
  <si>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</si>
  <si>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</si>
  <si>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</si>
  <si>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</si>
  <si>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</si>
  <si>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</si>
  <si>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</si>
  <si>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</si>
  <si>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</si>
  <si>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</si>
  <si>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</si>
  <si>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</si>
  <si>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Newton Marçal Santos</t>
  </si>
  <si>
    <t>Chapecó &lt;-&gt; Brasília</t>
  </si>
  <si>
    <t>KH9CYZ</t>
  </si>
  <si>
    <t>07/04 18h15min a 09/04 18h20min - Seminário ARQUITETURA PARA OS OUTROS 93%</t>
  </si>
  <si>
    <t>Patricia Figueiredo Sarquis Herden</t>
  </si>
  <si>
    <t>Florianópolis -&gt; Brasília -&gt; São Paulo (CGH)</t>
  </si>
  <si>
    <t>CMNSRB</t>
  </si>
  <si>
    <t>São Paulo (CGH) -&gt; Florianópolis</t>
  </si>
  <si>
    <t>XHUPIY</t>
  </si>
  <si>
    <t>Florianópolis &lt;-&gt; Chapecó</t>
  </si>
  <si>
    <t>QFZGKS</t>
  </si>
  <si>
    <t>26/04 19h30 21h - Palestra UNOESC Chapecó</t>
  </si>
  <si>
    <t>YUDCYT</t>
  </si>
  <si>
    <t>UNJNKG</t>
  </si>
  <si>
    <t>Florianópolis &lt;-&gt; Belo Horizonte</t>
  </si>
  <si>
    <t>IMWVRX</t>
  </si>
  <si>
    <t>14/07 08h 15/07 18h - 1º Encontro Nacional de Gerentes Gerais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</si>
  <si>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</si>
  <si>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</si>
  <si>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</si>
  <si>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</si>
  <si>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</si>
  <si>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 xml:space="preserve"> Latam </t>
  </si>
  <si>
    <t>GTAGKF</t>
  </si>
  <si>
    <t>Silvana Maria Hall</t>
  </si>
  <si>
    <t>IZTJOP</t>
  </si>
  <si>
    <t>Silvya Helena Caprario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</si>
  <si>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</si>
  <si>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</si>
  <si>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</si>
  <si>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</si>
  <si>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</si>
  <si>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</si>
  <si>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Matheus de Paula D'Almeida</t>
  </si>
  <si>
    <t>Sao Paulo (GRU) -&gt; Joinville</t>
  </si>
  <si>
    <t>WNKWAH</t>
  </si>
  <si>
    <t>07/07 19h 08/07 18h - III Congresso de Arquitetura e Urbanismo de Santa Catarina – Etapa Joinville</t>
  </si>
  <si>
    <t>Sao Paulo (GRU) &lt;- Joinville</t>
  </si>
  <si>
    <t>UMNWOG</t>
  </si>
  <si>
    <t>NEZ1NV</t>
  </si>
  <si>
    <t>21 e 23/07 - II Forum internacional do CAU BR</t>
  </si>
  <si>
    <t>Belo Horizonte -&gt; Florianopolis</t>
  </si>
  <si>
    <t>MOFNSQ</t>
  </si>
  <si>
    <t>Rio de Janeiro (SDU) &lt;- Florianopolis</t>
  </si>
  <si>
    <t>TUNNHL</t>
  </si>
  <si>
    <t>Eduardo Ronchetti de Castro</t>
  </si>
  <si>
    <t>Campinas &lt;-&gt; Joinville</t>
  </si>
  <si>
    <t>OLWHVN</t>
  </si>
  <si>
    <t>Liliana Vergamini Luna de Sá</t>
  </si>
  <si>
    <t>QRAPDW</t>
  </si>
  <si>
    <t>HZYGLV</t>
  </si>
  <si>
    <t>Lilian Louise Fabre Santos</t>
  </si>
  <si>
    <t>Florianopolis &lt;-&gt; Belo Horizonte</t>
  </si>
  <si>
    <t>KDZUTY</t>
  </si>
  <si>
    <t xml:space="preserve">13/07 09h 14/07 19h30 - Seminario Nacional de Patrimônio do CAU Brasil </t>
  </si>
  <si>
    <t>Anne Elise Rosa Soto</t>
  </si>
  <si>
    <t>Joinville &lt;-&gt; Belo Horizonte</t>
  </si>
  <si>
    <t>WJECJG</t>
  </si>
  <si>
    <t>21/02 10h 12h - Reunião Presidente Catherine.
Valor da taxa de marcação de assento descontado da Diária.</t>
  </si>
  <si>
    <t>17/02 08h 18h - Reunião Fórum Presidentes;
18/02 09h 13h - Reunião Plenária Ampliada do CAU/BR;
18/02 14h 18h - Reunião CAU em Movimento.
Valor da taxa de marcação de assento descontado da Diária.</t>
  </si>
  <si>
    <t>Anne Elise Rosa Soto Total</t>
  </si>
  <si>
    <t>Cláudia Teresa Pereira Pires Total</t>
  </si>
  <si>
    <t>Eduardo Ronchetti de Castro Total</t>
  </si>
  <si>
    <t>Lilian Louise Fabre Santos Total</t>
  </si>
  <si>
    <t>Liliana Vergamini Luna de Sá Total</t>
  </si>
  <si>
    <t>Matheus de Paula D'Almeida Total</t>
  </si>
  <si>
    <t>Patricia Figueiredo Sarquis Herden Total</t>
  </si>
  <si>
    <t>Jaime Teixeira Chaves Total</t>
  </si>
  <si>
    <t>João Vicente Scarpin Total</t>
  </si>
  <si>
    <t>Leonardo Vistuba Kawa Total</t>
  </si>
  <si>
    <t>Eliane De Queiroz Gomes Castro Total</t>
  </si>
  <si>
    <t>Gogliardo Vieira Maragno Total</t>
  </si>
  <si>
    <t>Henrique Rafael De Lima Total</t>
  </si>
  <si>
    <t>Mauricio Andre Giusti Total</t>
  </si>
  <si>
    <t>Newton Marçal Santos Total</t>
  </si>
  <si>
    <t>Rosana Silveira Total</t>
  </si>
  <si>
    <t>Silvana Maria Hall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</si>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</sst>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1352551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E18" sqref="E18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17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idden="1" x14ac:dyDescent="0.25"/>
    <row r="10" spans="1:15" ht="36" x14ac:dyDescent="0.25">
      <c r="A10" s="2" t="s">
        <v>1</v>
      </c>
      <c r="B10" s="2" t="s">
        <v>20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16</v>
      </c>
      <c r="K10" s="4" t="s">
        <v>17</v>
      </c>
      <c r="L10" s="4" t="s">
        <v>18</v>
      </c>
      <c r="M10" s="4" t="s">
        <v>19</v>
      </c>
      <c r="N10" s="5" t="s">
        <v>9</v>
      </c>
      <c r="O10" s="3" t="s">
        <v>12</v>
      </c>
    </row>
    <row r="11" spans="1:15" ht="24" outlineLevel="2" x14ac:dyDescent="0.25">
      <c r="A11" s="29">
        <v>46</v>
      </c>
      <c r="B11" s="30">
        <v>44741</v>
      </c>
      <c r="C11" s="31" t="s">
        <v>145</v>
      </c>
      <c r="D11" s="32" t="s">
        <v>56</v>
      </c>
      <c r="E11" s="33" t="s">
        <v>146</v>
      </c>
      <c r="F11" s="34">
        <v>44754.4375</v>
      </c>
      <c r="G11" s="34">
        <v>44757.559027777781</v>
      </c>
      <c r="H11" s="35" t="s">
        <v>47</v>
      </c>
      <c r="I11" s="36" t="s">
        <v>147</v>
      </c>
      <c r="J11" s="37">
        <v>1672.57</v>
      </c>
      <c r="K11" s="37">
        <v>79.87</v>
      </c>
      <c r="L11" s="37"/>
      <c r="M11" s="37"/>
      <c r="N11" s="37">
        <v>1752.44</v>
      </c>
      <c r="O11" s="33" t="s">
        <v>144</v>
      </c>
    </row>
    <row r="12" spans="1:15" outlineLevel="1" x14ac:dyDescent="0.25">
      <c r="A12" s="44"/>
      <c r="B12" s="45"/>
      <c r="C12" s="46" t="s">
        <v>150</v>
      </c>
      <c r="D12" s="38"/>
      <c r="E12" s="39"/>
      <c r="F12" s="40"/>
      <c r="G12" s="40"/>
      <c r="H12" s="41"/>
      <c r="I12" s="42"/>
      <c r="J12" s="43"/>
      <c r="K12" s="43">
        <f>SUBTOTAL(9,K11:K11)</f>
        <v>79.87</v>
      </c>
      <c r="L12" s="43">
        <f>SUBTOTAL(9,L11:L11)</f>
        <v>0</v>
      </c>
      <c r="M12" s="43">
        <f>SUBTOTAL(9,M11:M11)</f>
        <v>0</v>
      </c>
      <c r="N12" s="43">
        <f>SUBTOTAL(9,N11:N11)</f>
        <v>1752.44</v>
      </c>
      <c r="O12" s="39"/>
    </row>
    <row r="13" spans="1:15" ht="24" outlineLevel="2" x14ac:dyDescent="0.25">
      <c r="A13" s="20">
        <v>40</v>
      </c>
      <c r="B13" s="21">
        <v>44736</v>
      </c>
      <c r="C13" s="22" t="s">
        <v>44</v>
      </c>
      <c r="D13" s="23" t="s">
        <v>45</v>
      </c>
      <c r="E13" s="24" t="s">
        <v>131</v>
      </c>
      <c r="F13" s="25">
        <v>44748.461805555555</v>
      </c>
      <c r="G13" s="25" t="s">
        <v>39</v>
      </c>
      <c r="H13" s="26" t="s">
        <v>29</v>
      </c>
      <c r="I13" s="27" t="s">
        <v>132</v>
      </c>
      <c r="J13" s="28">
        <v>567.91</v>
      </c>
      <c r="K13" s="28">
        <v>39.43</v>
      </c>
      <c r="L13" s="28"/>
      <c r="M13" s="28"/>
      <c r="N13" s="28">
        <v>607.33999999999992</v>
      </c>
      <c r="O13" s="24" t="s">
        <v>126</v>
      </c>
    </row>
    <row r="14" spans="1:15" ht="24" outlineLevel="2" x14ac:dyDescent="0.25">
      <c r="A14" s="20">
        <v>41</v>
      </c>
      <c r="B14" s="21">
        <v>44736</v>
      </c>
      <c r="C14" s="22" t="s">
        <v>44</v>
      </c>
      <c r="D14" s="23" t="s">
        <v>45</v>
      </c>
      <c r="E14" s="24" t="s">
        <v>133</v>
      </c>
      <c r="F14" s="25">
        <v>44751.715277777781</v>
      </c>
      <c r="G14" s="25" t="s">
        <v>39</v>
      </c>
      <c r="H14" s="26" t="s">
        <v>34</v>
      </c>
      <c r="I14" s="27" t="s">
        <v>134</v>
      </c>
      <c r="J14" s="28">
        <v>534.80999999999995</v>
      </c>
      <c r="K14" s="28">
        <v>41.58</v>
      </c>
      <c r="L14" s="28"/>
      <c r="M14" s="28"/>
      <c r="N14" s="28">
        <v>576.39</v>
      </c>
      <c r="O14" s="24" t="s">
        <v>126</v>
      </c>
    </row>
    <row r="15" spans="1:15" outlineLevel="1" x14ac:dyDescent="0.25">
      <c r="A15" s="44"/>
      <c r="B15" s="45"/>
      <c r="C15" s="46" t="s">
        <v>151</v>
      </c>
      <c r="D15" s="38"/>
      <c r="E15" s="39"/>
      <c r="F15" s="40"/>
      <c r="G15" s="40"/>
      <c r="H15" s="41"/>
      <c r="I15" s="42"/>
      <c r="J15" s="43"/>
      <c r="K15" s="43">
        <f>SUBTOTAL(9,K13:K14)</f>
        <v>81.009999999999991</v>
      </c>
      <c r="L15" s="43">
        <f>SUBTOTAL(9,L13:L14)</f>
        <v>0</v>
      </c>
      <c r="M15" s="43">
        <f>SUBTOTAL(9,M13:M14)</f>
        <v>0</v>
      </c>
      <c r="N15" s="43">
        <f>SUBTOTAL(9,N13:N14)</f>
        <v>1183.73</v>
      </c>
      <c r="O15" s="39"/>
    </row>
    <row r="16" spans="1:15" ht="24" outlineLevel="2" x14ac:dyDescent="0.25">
      <c r="A16" s="20">
        <v>42</v>
      </c>
      <c r="B16" s="21">
        <v>44736</v>
      </c>
      <c r="C16" s="22" t="s">
        <v>135</v>
      </c>
      <c r="D16" s="23" t="s">
        <v>45</v>
      </c>
      <c r="E16" s="24" t="s">
        <v>136</v>
      </c>
      <c r="F16" s="25">
        <v>44749.350694444445</v>
      </c>
      <c r="G16" s="25">
        <v>44751.208333333336</v>
      </c>
      <c r="H16" s="26" t="s">
        <v>47</v>
      </c>
      <c r="I16" s="27" t="s">
        <v>137</v>
      </c>
      <c r="J16" s="28">
        <v>1455.43</v>
      </c>
      <c r="K16" s="28">
        <v>74.09</v>
      </c>
      <c r="L16" s="28"/>
      <c r="M16" s="28"/>
      <c r="N16" s="28">
        <v>1529.52</v>
      </c>
      <c r="O16" s="24" t="s">
        <v>126</v>
      </c>
    </row>
    <row r="17" spans="1:15" outlineLevel="1" x14ac:dyDescent="0.25">
      <c r="A17" s="44"/>
      <c r="B17" s="45"/>
      <c r="C17" s="46" t="s">
        <v>152</v>
      </c>
      <c r="D17" s="38"/>
      <c r="E17" s="39"/>
      <c r="F17" s="40"/>
      <c r="G17" s="40"/>
      <c r="H17" s="41"/>
      <c r="I17" s="42"/>
      <c r="J17" s="43"/>
      <c r="K17" s="43">
        <f>SUBTOTAL(9,K16:K16)</f>
        <v>74.09</v>
      </c>
      <c r="L17" s="43">
        <f>SUBTOTAL(9,L16:L16)</f>
        <v>0</v>
      </c>
      <c r="M17" s="43">
        <f>SUBTOTAL(9,M16:M16)</f>
        <v>0</v>
      </c>
      <c r="N17" s="43">
        <f>SUBTOTAL(9,N16:N16)</f>
        <v>1529.52</v>
      </c>
      <c r="O17" s="39"/>
    </row>
    <row r="18" spans="1:15" ht="24" outlineLevel="2" x14ac:dyDescent="0.25">
      <c r="A18" s="20">
        <v>45</v>
      </c>
      <c r="B18" s="21">
        <v>44739</v>
      </c>
      <c r="C18" s="22" t="s">
        <v>141</v>
      </c>
      <c r="D18" s="23" t="s">
        <v>56</v>
      </c>
      <c r="E18" s="24" t="s">
        <v>142</v>
      </c>
      <c r="F18" s="25">
        <v>44754.465277777781</v>
      </c>
      <c r="G18" s="25">
        <v>44759.454861111109</v>
      </c>
      <c r="H18" s="26" t="s">
        <v>47</v>
      </c>
      <c r="I18" s="27" t="s">
        <v>143</v>
      </c>
      <c r="J18" s="28">
        <v>1094</v>
      </c>
      <c r="K18" s="28">
        <v>81.010000000000005</v>
      </c>
      <c r="L18" s="28"/>
      <c r="M18" s="28"/>
      <c r="N18" s="28">
        <v>1175.01</v>
      </c>
      <c r="O18" s="24" t="s">
        <v>144</v>
      </c>
    </row>
    <row r="19" spans="1:15" outlineLevel="1" x14ac:dyDescent="0.25">
      <c r="A19" s="44"/>
      <c r="B19" s="45"/>
      <c r="C19" s="46" t="s">
        <v>153</v>
      </c>
      <c r="D19" s="38"/>
      <c r="E19" s="39"/>
      <c r="F19" s="40"/>
      <c r="G19" s="40"/>
      <c r="H19" s="41"/>
      <c r="I19" s="42"/>
      <c r="J19" s="43"/>
      <c r="K19" s="43">
        <f>SUBTOTAL(9,K18:K18)</f>
        <v>81.010000000000005</v>
      </c>
      <c r="L19" s="43">
        <f>SUBTOTAL(9,L18:L18)</f>
        <v>0</v>
      </c>
      <c r="M19" s="43">
        <f>SUBTOTAL(9,M18:M18)</f>
        <v>0</v>
      </c>
      <c r="N19" s="43">
        <f>SUBTOTAL(9,N18:N18)</f>
        <v>1175.01</v>
      </c>
      <c r="O19" s="39"/>
    </row>
    <row r="20" spans="1:15" ht="22.5" outlineLevel="2" x14ac:dyDescent="0.25">
      <c r="A20" s="20">
        <v>43</v>
      </c>
      <c r="B20" s="21">
        <v>44736</v>
      </c>
      <c r="C20" s="22" t="s">
        <v>138</v>
      </c>
      <c r="D20" s="23" t="s">
        <v>45</v>
      </c>
      <c r="E20" s="24" t="s">
        <v>124</v>
      </c>
      <c r="F20" s="25">
        <v>44748.791666666664</v>
      </c>
      <c r="G20" s="25" t="s">
        <v>39</v>
      </c>
      <c r="H20" s="26" t="s">
        <v>29</v>
      </c>
      <c r="I20" s="27" t="s">
        <v>139</v>
      </c>
      <c r="J20" s="28">
        <v>813.73</v>
      </c>
      <c r="K20" s="28">
        <v>35.520000000000003</v>
      </c>
      <c r="L20" s="28"/>
      <c r="M20" s="28"/>
      <c r="N20" s="28">
        <v>849.25</v>
      </c>
      <c r="O20" s="24" t="s">
        <v>126</v>
      </c>
    </row>
    <row r="21" spans="1:15" ht="22.5" outlineLevel="2" x14ac:dyDescent="0.25">
      <c r="A21" s="20">
        <v>44</v>
      </c>
      <c r="B21" s="21">
        <v>44736</v>
      </c>
      <c r="C21" s="22" t="s">
        <v>138</v>
      </c>
      <c r="D21" s="23" t="s">
        <v>45</v>
      </c>
      <c r="E21" s="24" t="s">
        <v>127</v>
      </c>
      <c r="F21" s="25">
        <v>44750.881944444445</v>
      </c>
      <c r="G21" s="25" t="s">
        <v>39</v>
      </c>
      <c r="H21" s="26" t="s">
        <v>34</v>
      </c>
      <c r="I21" s="27" t="s">
        <v>140</v>
      </c>
      <c r="J21" s="28">
        <v>576.75</v>
      </c>
      <c r="K21" s="28">
        <v>40.44</v>
      </c>
      <c r="L21" s="28"/>
      <c r="M21" s="28"/>
      <c r="N21" s="28">
        <v>617.19000000000005</v>
      </c>
      <c r="O21" s="24" t="s">
        <v>126</v>
      </c>
    </row>
    <row r="22" spans="1:15" outlineLevel="1" x14ac:dyDescent="0.25">
      <c r="A22" s="44"/>
      <c r="B22" s="45"/>
      <c r="C22" s="46" t="s">
        <v>154</v>
      </c>
      <c r="D22" s="38"/>
      <c r="E22" s="39"/>
      <c r="F22" s="40"/>
      <c r="G22" s="40"/>
      <c r="H22" s="41"/>
      <c r="I22" s="42"/>
      <c r="J22" s="43"/>
      <c r="K22" s="43">
        <f>SUBTOTAL(9,K20:K21)</f>
        <v>75.960000000000008</v>
      </c>
      <c r="L22" s="43">
        <f>SUBTOTAL(9,L20:L21)</f>
        <v>0</v>
      </c>
      <c r="M22" s="43">
        <f>SUBTOTAL(9,M20:M21)</f>
        <v>0</v>
      </c>
      <c r="N22" s="43">
        <f>SUBTOTAL(9,N20:N21)</f>
        <v>1466.44</v>
      </c>
      <c r="O22" s="39"/>
    </row>
    <row r="23" spans="1:15" ht="22.5" outlineLevel="2" x14ac:dyDescent="0.25">
      <c r="A23" s="20">
        <v>37</v>
      </c>
      <c r="B23" s="21">
        <v>44732</v>
      </c>
      <c r="C23" s="22" t="s">
        <v>123</v>
      </c>
      <c r="D23" s="23" t="s">
        <v>45</v>
      </c>
      <c r="E23" s="24" t="s">
        <v>124</v>
      </c>
      <c r="F23" s="25">
        <v>44749.767361111109</v>
      </c>
      <c r="G23" s="25" t="s">
        <v>39</v>
      </c>
      <c r="H23" s="26" t="s">
        <v>34</v>
      </c>
      <c r="I23" s="27" t="s">
        <v>125</v>
      </c>
      <c r="J23" s="28">
        <v>505.35</v>
      </c>
      <c r="K23" s="28">
        <v>35.520000000000003</v>
      </c>
      <c r="L23" s="28"/>
      <c r="M23" s="28"/>
      <c r="N23" s="28">
        <v>540.87</v>
      </c>
      <c r="O23" s="24" t="s">
        <v>126</v>
      </c>
    </row>
    <row r="24" spans="1:15" ht="22.5" outlineLevel="2" x14ac:dyDescent="0.25">
      <c r="A24" s="20">
        <v>38</v>
      </c>
      <c r="B24" s="21">
        <v>44732</v>
      </c>
      <c r="C24" s="22" t="s">
        <v>123</v>
      </c>
      <c r="D24" s="23" t="s">
        <v>45</v>
      </c>
      <c r="E24" s="24" t="s">
        <v>127</v>
      </c>
      <c r="F24" s="25">
        <v>44752.864583333336</v>
      </c>
      <c r="G24" s="25" t="s">
        <v>39</v>
      </c>
      <c r="H24" s="26" t="s">
        <v>29</v>
      </c>
      <c r="I24" s="27" t="s">
        <v>128</v>
      </c>
      <c r="J24" s="28">
        <v>503.4</v>
      </c>
      <c r="K24" s="28">
        <v>40.44</v>
      </c>
      <c r="L24" s="28"/>
      <c r="M24" s="28"/>
      <c r="N24" s="28">
        <v>543.83999999999992</v>
      </c>
      <c r="O24" s="24" t="s">
        <v>126</v>
      </c>
    </row>
    <row r="25" spans="1:15" outlineLevel="1" x14ac:dyDescent="0.25">
      <c r="A25" s="44"/>
      <c r="B25" s="45"/>
      <c r="C25" s="46" t="s">
        <v>155</v>
      </c>
      <c r="D25" s="38"/>
      <c r="E25" s="39"/>
      <c r="F25" s="40"/>
      <c r="G25" s="40"/>
      <c r="H25" s="41"/>
      <c r="I25" s="42"/>
      <c r="J25" s="43"/>
      <c r="K25" s="43">
        <f>SUBTOTAL(9,K23:K24)</f>
        <v>75.960000000000008</v>
      </c>
      <c r="L25" s="43">
        <f>SUBTOTAL(9,L23:L24)</f>
        <v>0</v>
      </c>
      <c r="M25" s="43">
        <f>SUBTOTAL(9,M23:M24)</f>
        <v>0</v>
      </c>
      <c r="N25" s="43">
        <f>SUBTOTAL(9,N23:N24)</f>
        <v>1084.71</v>
      </c>
      <c r="O25" s="39"/>
    </row>
    <row r="26" spans="1:15" ht="22.5" outlineLevel="2" x14ac:dyDescent="0.25">
      <c r="A26" s="20">
        <v>35</v>
      </c>
      <c r="B26" s="21">
        <v>44732</v>
      </c>
      <c r="C26" s="22" t="s">
        <v>94</v>
      </c>
      <c r="D26" s="23" t="s">
        <v>56</v>
      </c>
      <c r="E26" s="24" t="s">
        <v>117</v>
      </c>
      <c r="F26" s="25">
        <v>44790.315972222219</v>
      </c>
      <c r="G26" s="25">
        <v>44793.885416666664</v>
      </c>
      <c r="H26" s="26" t="s">
        <v>29</v>
      </c>
      <c r="I26" s="27" t="s">
        <v>118</v>
      </c>
      <c r="J26" s="28">
        <v>1334.48</v>
      </c>
      <c r="K26" s="28">
        <v>75.91</v>
      </c>
      <c r="L26" s="28"/>
      <c r="M26" s="28"/>
      <c r="N26" s="28">
        <v>1410.39</v>
      </c>
      <c r="O26" s="24" t="s">
        <v>119</v>
      </c>
    </row>
    <row r="27" spans="1:15" ht="22.5" outlineLevel="2" x14ac:dyDescent="0.25">
      <c r="A27" s="29">
        <v>36</v>
      </c>
      <c r="B27" s="30">
        <v>44732</v>
      </c>
      <c r="C27" s="31" t="s">
        <v>94</v>
      </c>
      <c r="D27" s="32" t="s">
        <v>56</v>
      </c>
      <c r="E27" s="33" t="s">
        <v>120</v>
      </c>
      <c r="F27" s="34">
        <v>44804.833333333336</v>
      </c>
      <c r="G27" s="34">
        <v>44808.868055555555</v>
      </c>
      <c r="H27" s="35" t="s">
        <v>47</v>
      </c>
      <c r="I27" s="36" t="s">
        <v>121</v>
      </c>
      <c r="J27" s="37">
        <v>476.86</v>
      </c>
      <c r="K27" s="37">
        <v>74.53</v>
      </c>
      <c r="L27" s="37"/>
      <c r="M27" s="37"/>
      <c r="N27" s="37">
        <v>551.39</v>
      </c>
      <c r="O27" s="33" t="s">
        <v>122</v>
      </c>
    </row>
    <row r="28" spans="1:15" ht="22.5" outlineLevel="2" x14ac:dyDescent="0.25">
      <c r="A28" s="20">
        <v>39</v>
      </c>
      <c r="B28" s="21">
        <v>44735</v>
      </c>
      <c r="C28" s="22" t="s">
        <v>94</v>
      </c>
      <c r="D28" s="23" t="s">
        <v>56</v>
      </c>
      <c r="E28" s="24" t="s">
        <v>117</v>
      </c>
      <c r="F28" s="25">
        <v>44762.826388888891</v>
      </c>
      <c r="G28" s="25">
        <v>44766.649305555555</v>
      </c>
      <c r="H28" s="26" t="s">
        <v>47</v>
      </c>
      <c r="I28" s="27" t="s">
        <v>129</v>
      </c>
      <c r="J28" s="28">
        <v>1315.43</v>
      </c>
      <c r="K28" s="28">
        <v>75.91</v>
      </c>
      <c r="L28" s="28"/>
      <c r="M28" s="28"/>
      <c r="N28" s="28">
        <v>1391.3400000000001</v>
      </c>
      <c r="O28" s="24" t="s">
        <v>130</v>
      </c>
    </row>
    <row r="29" spans="1:15" outlineLevel="1" x14ac:dyDescent="0.25">
      <c r="A29" s="44"/>
      <c r="B29" s="45"/>
      <c r="C29" s="46" t="s">
        <v>156</v>
      </c>
      <c r="D29" s="38"/>
      <c r="E29" s="39"/>
      <c r="F29" s="40"/>
      <c r="G29" s="40"/>
      <c r="H29" s="41"/>
      <c r="I29" s="42"/>
      <c r="J29" s="43"/>
      <c r="K29" s="43">
        <f>SUBTOTAL(9,K26:K28)</f>
        <v>226.35</v>
      </c>
      <c r="L29" s="43">
        <f>SUBTOTAL(9,L26:L28)</f>
        <v>0</v>
      </c>
      <c r="M29" s="43">
        <f>SUBTOTAL(9,M26:M28)</f>
        <v>0</v>
      </c>
      <c r="N29" s="43">
        <f>SUBTOTAL(9,N26:N28)</f>
        <v>3353.1200000000003</v>
      </c>
      <c r="O29" s="39"/>
    </row>
    <row r="30" spans="1:15" x14ac:dyDescent="0.25">
      <c r="A30" s="44"/>
      <c r="B30" s="45"/>
      <c r="C30" s="46" t="s">
        <v>14</v>
      </c>
      <c r="D30" s="38"/>
      <c r="E30" s="39"/>
      <c r="F30" s="40"/>
      <c r="G30" s="40"/>
      <c r="H30" s="41"/>
      <c r="I30" s="42"/>
      <c r="J30" s="43"/>
      <c r="K30" s="43">
        <f>SUBTOTAL(9,K11:K28)</f>
        <v>694.24999999999989</v>
      </c>
      <c r="L30" s="43">
        <f>SUBTOTAL(9,L11:L28)</f>
        <v>0</v>
      </c>
      <c r="M30" s="43">
        <f>SUBTOTAL(9,M11:M28)</f>
        <v>0</v>
      </c>
      <c r="N30" s="43">
        <f>SUBTOTAL(9,N11:N28)</f>
        <v>11544.97</v>
      </c>
      <c r="O30" s="39"/>
    </row>
    <row r="33" spans="1:6" x14ac:dyDescent="0.25">
      <c r="A33" s="16" t="s">
        <v>25</v>
      </c>
      <c r="B33" s="16"/>
      <c r="C33" s="16"/>
      <c r="D33" s="16"/>
      <c r="E33" s="16"/>
      <c r="F33" s="16"/>
    </row>
    <row r="34" spans="1:6" x14ac:dyDescent="0.25">
      <c r="A34" s="9"/>
      <c r="B34" s="15"/>
      <c r="C34" s="10"/>
      <c r="D34" s="10"/>
      <c r="E34" s="11" t="s">
        <v>13</v>
      </c>
      <c r="F34" s="12">
        <v>0</v>
      </c>
    </row>
    <row r="35" spans="1:6" x14ac:dyDescent="0.25">
      <c r="A35" s="9"/>
      <c r="B35" s="15"/>
      <c r="C35" s="10"/>
      <c r="D35" s="10"/>
      <c r="E35" s="11" t="s">
        <v>14</v>
      </c>
      <c r="F35" s="12">
        <f>N30</f>
        <v>11544.97</v>
      </c>
    </row>
    <row r="36" spans="1:6" x14ac:dyDescent="0.25">
      <c r="A36" s="9"/>
      <c r="B36" s="15"/>
      <c r="C36" s="10"/>
      <c r="D36" s="10"/>
      <c r="E36" s="11" t="s">
        <v>15</v>
      </c>
      <c r="F36" s="12">
        <f>SUM(F34:F35)</f>
        <v>11544.97</v>
      </c>
    </row>
    <row r="38" spans="1:6" x14ac:dyDescent="0.25">
      <c r="A38" s="13" t="s">
        <v>23</v>
      </c>
      <c r="B38" s="13"/>
    </row>
  </sheetData>
  <sortState ref="A11:O22">
    <sortCondition ref="C10"/>
  </sortState>
  <mergeCells count="4">
    <mergeCell ref="A2:O2"/>
    <mergeCell ref="A3:O3"/>
    <mergeCell ref="A8:O8"/>
    <mergeCell ref="A33:F33"/>
  </mergeCells>
  <conditionalFormatting sqref="A6:M7">
    <cfRule type="expression" dxfId="13" priority="13">
      <formula>OR(#REF!="",AND(#REF!&lt;&gt;"",#REF!=""))</formula>
    </cfRule>
  </conditionalFormatting>
  <conditionalFormatting sqref="A6:M7">
    <cfRule type="expression" priority="14">
      <formula>OR(#REF!="",AND(#REF!&lt;&gt;"",#REF!=""))</formula>
    </cfRule>
  </conditionalFormatting>
  <conditionalFormatting sqref="O6:O7">
    <cfRule type="expression" dxfId="12" priority="11">
      <formula>OR(#REF!="",AND(#REF!&lt;&gt;"",#REF!=""))</formula>
    </cfRule>
  </conditionalFormatting>
  <conditionalFormatting sqref="O6:O7">
    <cfRule type="expression" priority="12">
      <formula>OR(#REF!="",AND(#REF!&lt;&gt;"",#REF!=""))</formula>
    </cfRule>
  </conditionalFormatting>
  <conditionalFormatting sqref="A34:E36">
    <cfRule type="expression" dxfId="11" priority="9">
      <formula>OR(#REF!="",AND(#REF!&lt;&gt;"",#REF!=""))</formula>
    </cfRule>
  </conditionalFormatting>
  <conditionalFormatting sqref="A34:E36">
    <cfRule type="expression" priority="10">
      <formula>OR(#REF!="",AND(#REF!&lt;&gt;"",#REF!=""))</formula>
    </cfRule>
  </conditionalFormatting>
  <conditionalFormatting sqref="F34">
    <cfRule type="expression" dxfId="10" priority="7">
      <formula>OR(#REF!="",AND(#REF!&lt;&gt;"",#REF!=""))</formula>
    </cfRule>
  </conditionalFormatting>
  <conditionalFormatting sqref="F34">
    <cfRule type="expression" priority="8">
      <formula>OR(#REF!="",AND(#REF!&lt;&gt;"",#REF!=""))</formula>
    </cfRule>
  </conditionalFormatting>
  <conditionalFormatting sqref="F35">
    <cfRule type="expression" dxfId="9" priority="5">
      <formula>OR(#REF!="",AND(#REF!&lt;&gt;"",#REF!=""))</formula>
    </cfRule>
  </conditionalFormatting>
  <conditionalFormatting sqref="F35">
    <cfRule type="expression" priority="6">
      <formula>OR(#REF!="",AND(#REF!&lt;&gt;"",#REF!=""))</formula>
    </cfRule>
  </conditionalFormatting>
  <conditionalFormatting sqref="F36">
    <cfRule type="expression" dxfId="8" priority="1">
      <formula>OR(#REF!="",AND(#REF!&lt;&gt;"",#REF!=""))</formula>
    </cfRule>
  </conditionalFormatting>
  <conditionalFormatting sqref="F3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zoomScaleNormal="100" workbookViewId="0">
      <selection activeCell="E11" sqref="E11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2.5" outlineLevel="2" x14ac:dyDescent="0.25">
      <c r="A6" s="20">
        <v>18</v>
      </c>
      <c r="B6" s="21">
        <v>44664</v>
      </c>
      <c r="C6" s="22" t="s">
        <v>26</v>
      </c>
      <c r="D6" s="23" t="s">
        <v>27</v>
      </c>
      <c r="E6" s="24" t="s">
        <v>28</v>
      </c>
      <c r="F6" s="25">
        <v>44706.729166666664</v>
      </c>
      <c r="G6" s="25">
        <v>44709.833333333336</v>
      </c>
      <c r="H6" s="26" t="s">
        <v>29</v>
      </c>
      <c r="I6" s="27" t="s">
        <v>30</v>
      </c>
      <c r="J6" s="28">
        <v>1025.23</v>
      </c>
      <c r="K6" s="28">
        <v>81.510000000000005</v>
      </c>
      <c r="L6" s="28"/>
      <c r="M6" s="28"/>
      <c r="N6" s="28">
        <v>1106.74</v>
      </c>
      <c r="O6" s="24" t="s">
        <v>31</v>
      </c>
    </row>
    <row r="7" spans="1:15" outlineLevel="1" x14ac:dyDescent="0.25">
      <c r="A7" s="44"/>
      <c r="B7" s="45"/>
      <c r="C7" s="46" t="s">
        <v>157</v>
      </c>
      <c r="D7" s="38"/>
      <c r="E7" s="39"/>
      <c r="F7" s="40"/>
      <c r="G7" s="40"/>
      <c r="H7" s="41"/>
      <c r="I7" s="42"/>
      <c r="J7" s="43"/>
      <c r="K7" s="43">
        <f>SUBTOTAL(9,K6:K6)</f>
        <v>81.510000000000005</v>
      </c>
      <c r="L7" s="43">
        <f>SUBTOTAL(9,L6:L6)</f>
        <v>0</v>
      </c>
      <c r="M7" s="43">
        <f>SUBTOTAL(9,M6:M6)</f>
        <v>0</v>
      </c>
      <c r="N7" s="43">
        <f>SUBTOTAL(9,N6:N6)</f>
        <v>1106.74</v>
      </c>
      <c r="O7" s="39"/>
    </row>
    <row r="8" spans="1:15" outlineLevel="2" x14ac:dyDescent="0.25">
      <c r="A8" s="20">
        <v>21</v>
      </c>
      <c r="B8" s="21">
        <v>44677</v>
      </c>
      <c r="C8" s="22" t="s">
        <v>32</v>
      </c>
      <c r="D8" s="23" t="s">
        <v>27</v>
      </c>
      <c r="E8" s="24" t="s">
        <v>33</v>
      </c>
      <c r="F8" s="25">
        <v>44697.21875</v>
      </c>
      <c r="G8" s="25">
        <v>44698.836805555555</v>
      </c>
      <c r="H8" s="26" t="s">
        <v>34</v>
      </c>
      <c r="I8" s="27" t="s">
        <v>35</v>
      </c>
      <c r="J8" s="28">
        <v>2125.89</v>
      </c>
      <c r="K8" s="28">
        <v>83.07</v>
      </c>
      <c r="L8" s="28"/>
      <c r="M8" s="28"/>
      <c r="N8" s="28">
        <v>2208.96</v>
      </c>
      <c r="O8" s="24" t="s">
        <v>36</v>
      </c>
    </row>
    <row r="9" spans="1:15" outlineLevel="1" x14ac:dyDescent="0.25">
      <c r="A9" s="44"/>
      <c r="B9" s="45"/>
      <c r="C9" s="46" t="s">
        <v>158</v>
      </c>
      <c r="D9" s="38"/>
      <c r="E9" s="39"/>
      <c r="F9" s="40"/>
      <c r="G9" s="40"/>
      <c r="H9" s="41"/>
      <c r="I9" s="42"/>
      <c r="J9" s="43"/>
      <c r="K9" s="43">
        <f>SUBTOTAL(9,K8:K8)</f>
        <v>83.07</v>
      </c>
      <c r="L9" s="43">
        <f>SUBTOTAL(9,L8:L8)</f>
        <v>0</v>
      </c>
      <c r="M9" s="43">
        <f>SUBTOTAL(9,M8:M8)</f>
        <v>0</v>
      </c>
      <c r="N9" s="43">
        <f>SUBTOTAL(9,N8:N8)</f>
        <v>2208.96</v>
      </c>
      <c r="O9" s="39"/>
    </row>
    <row r="10" spans="1:15" outlineLevel="2" x14ac:dyDescent="0.25">
      <c r="A10" s="20">
        <v>22</v>
      </c>
      <c r="B10" s="21">
        <v>44678</v>
      </c>
      <c r="C10" s="22" t="s">
        <v>37</v>
      </c>
      <c r="D10" s="23" t="s">
        <v>27</v>
      </c>
      <c r="E10" s="24" t="s">
        <v>38</v>
      </c>
      <c r="F10" s="25">
        <v>44696.729166666664</v>
      </c>
      <c r="G10" s="25" t="s">
        <v>39</v>
      </c>
      <c r="H10" s="26" t="s">
        <v>34</v>
      </c>
      <c r="I10" s="27" t="s">
        <v>40</v>
      </c>
      <c r="J10" s="28">
        <v>700.28</v>
      </c>
      <c r="K10" s="28">
        <v>39.479999999999997</v>
      </c>
      <c r="L10" s="28"/>
      <c r="M10" s="28"/>
      <c r="N10" s="28">
        <v>739.76</v>
      </c>
      <c r="O10" s="24" t="s">
        <v>36</v>
      </c>
    </row>
    <row r="11" spans="1:15" outlineLevel="2" x14ac:dyDescent="0.25">
      <c r="A11" s="20">
        <v>23</v>
      </c>
      <c r="B11" s="21">
        <v>44678</v>
      </c>
      <c r="C11" s="22" t="s">
        <v>37</v>
      </c>
      <c r="D11" s="23" t="s">
        <v>27</v>
      </c>
      <c r="E11" s="24" t="s">
        <v>41</v>
      </c>
      <c r="F11" s="25">
        <v>44698.791666666664</v>
      </c>
      <c r="G11" s="25" t="s">
        <v>39</v>
      </c>
      <c r="H11" s="26" t="s">
        <v>42</v>
      </c>
      <c r="I11" s="27" t="s">
        <v>43</v>
      </c>
      <c r="J11" s="28">
        <v>519.97</v>
      </c>
      <c r="K11" s="28">
        <v>41.49</v>
      </c>
      <c r="L11" s="28"/>
      <c r="M11" s="28"/>
      <c r="N11" s="28">
        <v>561.46</v>
      </c>
      <c r="O11" s="24" t="s">
        <v>36</v>
      </c>
    </row>
    <row r="12" spans="1:15" outlineLevel="1" x14ac:dyDescent="0.25">
      <c r="A12" s="44"/>
      <c r="B12" s="45"/>
      <c r="C12" s="46" t="s">
        <v>159</v>
      </c>
      <c r="D12" s="38"/>
      <c r="E12" s="39"/>
      <c r="F12" s="40"/>
      <c r="G12" s="40"/>
      <c r="H12" s="41"/>
      <c r="I12" s="42"/>
      <c r="J12" s="43"/>
      <c r="K12" s="43">
        <f>SUBTOTAL(9,K10:K11)</f>
        <v>80.97</v>
      </c>
      <c r="L12" s="43">
        <f>SUBTOTAL(9,L10:L11)</f>
        <v>0</v>
      </c>
      <c r="M12" s="43">
        <f>SUBTOTAL(9,M10:M11)</f>
        <v>0</v>
      </c>
      <c r="N12" s="43">
        <f>SUBTOTAL(9,N10:N11)</f>
        <v>1301.22</v>
      </c>
      <c r="O12" s="39"/>
    </row>
    <row r="13" spans="1:15" x14ac:dyDescent="0.25">
      <c r="A13" s="44"/>
      <c r="B13" s="45"/>
      <c r="C13" s="46" t="s">
        <v>13</v>
      </c>
      <c r="D13" s="38"/>
      <c r="E13" s="39"/>
      <c r="F13" s="40"/>
      <c r="G13" s="40"/>
      <c r="H13" s="41"/>
      <c r="I13" s="42"/>
      <c r="J13" s="43"/>
      <c r="K13" s="43">
        <f>SUBTOTAL(9,K6:K11)</f>
        <v>245.54999999999998</v>
      </c>
      <c r="L13" s="43">
        <f>SUBTOTAL(9,L6:L11)</f>
        <v>0</v>
      </c>
      <c r="M13" s="43">
        <f>SUBTOTAL(9,M6:M11)</f>
        <v>0</v>
      </c>
      <c r="N13" s="43">
        <f>SUBTOTAL(9,N6:N11)</f>
        <v>4616.92</v>
      </c>
      <c r="O13" s="39"/>
    </row>
    <row r="14" spans="1:15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9.75" customHeight="1" x14ac:dyDescent="0.25">
      <c r="A15" s="6"/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17" t="s">
        <v>11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idden="1" x14ac:dyDescent="0.25"/>
    <row r="18" spans="1:15" ht="24" x14ac:dyDescent="0.25">
      <c r="A18" s="2" t="s">
        <v>1</v>
      </c>
      <c r="B18" s="2" t="s">
        <v>20</v>
      </c>
      <c r="C18" s="2" t="s">
        <v>2</v>
      </c>
      <c r="D18" s="2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16</v>
      </c>
      <c r="K18" s="4" t="s">
        <v>17</v>
      </c>
      <c r="L18" s="4" t="s">
        <v>18</v>
      </c>
      <c r="M18" s="4" t="s">
        <v>19</v>
      </c>
      <c r="N18" s="5" t="s">
        <v>9</v>
      </c>
      <c r="O18" s="3" t="s">
        <v>12</v>
      </c>
    </row>
    <row r="19" spans="1:15" ht="22.5" outlineLevel="2" x14ac:dyDescent="0.25">
      <c r="A19" s="29">
        <v>46</v>
      </c>
      <c r="B19" s="30">
        <v>44741</v>
      </c>
      <c r="C19" s="31" t="s">
        <v>145</v>
      </c>
      <c r="D19" s="32" t="s">
        <v>56</v>
      </c>
      <c r="E19" s="33" t="s">
        <v>146</v>
      </c>
      <c r="F19" s="34">
        <v>44754.4375</v>
      </c>
      <c r="G19" s="34">
        <v>44757.559027777781</v>
      </c>
      <c r="H19" s="35" t="s">
        <v>47</v>
      </c>
      <c r="I19" s="36" t="s">
        <v>147</v>
      </c>
      <c r="J19" s="37">
        <v>1672.57</v>
      </c>
      <c r="K19" s="37">
        <v>79.87</v>
      </c>
      <c r="L19" s="37"/>
      <c r="M19" s="37"/>
      <c r="N19" s="37">
        <v>1752.44</v>
      </c>
      <c r="O19" s="33" t="s">
        <v>144</v>
      </c>
    </row>
    <row r="20" spans="1:15" outlineLevel="1" x14ac:dyDescent="0.25">
      <c r="A20" s="44"/>
      <c r="B20" s="45"/>
      <c r="C20" s="46" t="s">
        <v>150</v>
      </c>
      <c r="D20" s="38"/>
      <c r="E20" s="39"/>
      <c r="F20" s="40"/>
      <c r="G20" s="40"/>
      <c r="H20" s="41"/>
      <c r="I20" s="42"/>
      <c r="J20" s="43"/>
      <c r="K20" s="43">
        <f>SUBTOTAL(9,K19:K19)</f>
        <v>79.87</v>
      </c>
      <c r="L20" s="43">
        <f>SUBTOTAL(9,L19:L19)</f>
        <v>0</v>
      </c>
      <c r="M20" s="43">
        <f>SUBTOTAL(9,M19:M19)</f>
        <v>0</v>
      </c>
      <c r="N20" s="43">
        <f>SUBTOTAL(9,N19:N19)</f>
        <v>1752.44</v>
      </c>
      <c r="O20" s="39"/>
    </row>
    <row r="21" spans="1:15" ht="24" outlineLevel="2" x14ac:dyDescent="0.25">
      <c r="A21" s="20">
        <v>32</v>
      </c>
      <c r="B21" s="21">
        <v>44701</v>
      </c>
      <c r="C21" s="22" t="s">
        <v>44</v>
      </c>
      <c r="D21" s="23" t="s">
        <v>45</v>
      </c>
      <c r="E21" s="24" t="s">
        <v>46</v>
      </c>
      <c r="F21" s="25">
        <v>44713.552083333336</v>
      </c>
      <c r="G21" s="25" t="s">
        <v>39</v>
      </c>
      <c r="H21" s="26" t="s">
        <v>47</v>
      </c>
      <c r="I21" s="27" t="s">
        <v>48</v>
      </c>
      <c r="J21" s="28">
        <v>1259.8599999999999</v>
      </c>
      <c r="K21" s="28">
        <v>39.93</v>
      </c>
      <c r="L21" s="28"/>
      <c r="M21" s="28"/>
      <c r="N21" s="28">
        <v>1299.79</v>
      </c>
      <c r="O21" s="24" t="s">
        <v>49</v>
      </c>
    </row>
    <row r="22" spans="1:15" ht="24" outlineLevel="2" x14ac:dyDescent="0.25">
      <c r="A22" s="20">
        <v>33</v>
      </c>
      <c r="B22" s="21">
        <v>44701</v>
      </c>
      <c r="C22" s="22" t="s">
        <v>44</v>
      </c>
      <c r="D22" s="23" t="s">
        <v>45</v>
      </c>
      <c r="E22" s="24" t="s">
        <v>50</v>
      </c>
      <c r="F22" s="25">
        <v>44716.319444444445</v>
      </c>
      <c r="G22" s="25" t="s">
        <v>39</v>
      </c>
      <c r="H22" s="26" t="s">
        <v>29</v>
      </c>
      <c r="I22" s="27" t="s">
        <v>51</v>
      </c>
      <c r="J22" s="28">
        <v>1070.75</v>
      </c>
      <c r="K22" s="28">
        <v>41.58</v>
      </c>
      <c r="L22" s="28"/>
      <c r="M22" s="28"/>
      <c r="N22" s="28">
        <v>1112.33</v>
      </c>
      <c r="O22" s="24" t="s">
        <v>49</v>
      </c>
    </row>
    <row r="23" spans="1:15" ht="24" outlineLevel="2" x14ac:dyDescent="0.25">
      <c r="A23" s="20">
        <v>40</v>
      </c>
      <c r="B23" s="21">
        <v>44736</v>
      </c>
      <c r="C23" s="22" t="s">
        <v>44</v>
      </c>
      <c r="D23" s="23" t="s">
        <v>45</v>
      </c>
      <c r="E23" s="24" t="s">
        <v>131</v>
      </c>
      <c r="F23" s="25">
        <v>44748.461805555555</v>
      </c>
      <c r="G23" s="25" t="s">
        <v>39</v>
      </c>
      <c r="H23" s="26" t="s">
        <v>29</v>
      </c>
      <c r="I23" s="27" t="s">
        <v>132</v>
      </c>
      <c r="J23" s="28">
        <v>567.91</v>
      </c>
      <c r="K23" s="28">
        <v>39.43</v>
      </c>
      <c r="L23" s="28"/>
      <c r="M23" s="28"/>
      <c r="N23" s="28">
        <v>607.33999999999992</v>
      </c>
      <c r="O23" s="24" t="s">
        <v>126</v>
      </c>
    </row>
    <row r="24" spans="1:15" ht="24" outlineLevel="2" x14ac:dyDescent="0.25">
      <c r="A24" s="20">
        <v>41</v>
      </c>
      <c r="B24" s="21">
        <v>44736</v>
      </c>
      <c r="C24" s="22" t="s">
        <v>44</v>
      </c>
      <c r="D24" s="23" t="s">
        <v>45</v>
      </c>
      <c r="E24" s="24" t="s">
        <v>133</v>
      </c>
      <c r="F24" s="25">
        <v>44751.715277777781</v>
      </c>
      <c r="G24" s="25" t="s">
        <v>39</v>
      </c>
      <c r="H24" s="26" t="s">
        <v>34</v>
      </c>
      <c r="I24" s="27" t="s">
        <v>134</v>
      </c>
      <c r="J24" s="28">
        <v>534.80999999999995</v>
      </c>
      <c r="K24" s="28">
        <v>41.58</v>
      </c>
      <c r="L24" s="28"/>
      <c r="M24" s="28"/>
      <c r="N24" s="28">
        <v>576.39</v>
      </c>
      <c r="O24" s="24" t="s">
        <v>126</v>
      </c>
    </row>
    <row r="25" spans="1:15" outlineLevel="1" x14ac:dyDescent="0.25">
      <c r="A25" s="44"/>
      <c r="B25" s="45"/>
      <c r="C25" s="46" t="s">
        <v>151</v>
      </c>
      <c r="D25" s="38"/>
      <c r="E25" s="39"/>
      <c r="F25" s="40"/>
      <c r="G25" s="40"/>
      <c r="H25" s="41"/>
      <c r="I25" s="42"/>
      <c r="J25" s="43"/>
      <c r="K25" s="43">
        <f>SUBTOTAL(9,K21:K24)</f>
        <v>162.51999999999998</v>
      </c>
      <c r="L25" s="43">
        <f>SUBTOTAL(9,L21:L24)</f>
        <v>0</v>
      </c>
      <c r="M25" s="43">
        <f>SUBTOTAL(9,M21:M24)</f>
        <v>0</v>
      </c>
      <c r="N25" s="43">
        <f>SUBTOTAL(9,N21:N24)</f>
        <v>3595.85</v>
      </c>
      <c r="O25" s="39"/>
    </row>
    <row r="26" spans="1:15" ht="24" outlineLevel="2" x14ac:dyDescent="0.25">
      <c r="A26" s="20">
        <v>42</v>
      </c>
      <c r="B26" s="21">
        <v>44736</v>
      </c>
      <c r="C26" s="22" t="s">
        <v>135</v>
      </c>
      <c r="D26" s="23" t="s">
        <v>45</v>
      </c>
      <c r="E26" s="24" t="s">
        <v>136</v>
      </c>
      <c r="F26" s="25">
        <v>44749.350694444445</v>
      </c>
      <c r="G26" s="25">
        <v>44751.208333333336</v>
      </c>
      <c r="H26" s="26" t="s">
        <v>47</v>
      </c>
      <c r="I26" s="27" t="s">
        <v>137</v>
      </c>
      <c r="J26" s="28">
        <v>1455.43</v>
      </c>
      <c r="K26" s="28">
        <v>74.09</v>
      </c>
      <c r="L26" s="28"/>
      <c r="M26" s="28"/>
      <c r="N26" s="28">
        <v>1529.52</v>
      </c>
      <c r="O26" s="24" t="s">
        <v>126</v>
      </c>
    </row>
    <row r="27" spans="1:15" outlineLevel="1" x14ac:dyDescent="0.25">
      <c r="A27" s="44"/>
      <c r="B27" s="45"/>
      <c r="C27" s="46" t="s">
        <v>152</v>
      </c>
      <c r="D27" s="38"/>
      <c r="E27" s="39"/>
      <c r="F27" s="40"/>
      <c r="G27" s="40"/>
      <c r="H27" s="41"/>
      <c r="I27" s="42"/>
      <c r="J27" s="43"/>
      <c r="K27" s="43">
        <f>SUBTOTAL(9,K26:K26)</f>
        <v>74.09</v>
      </c>
      <c r="L27" s="43">
        <f>SUBTOTAL(9,L26:L26)</f>
        <v>0</v>
      </c>
      <c r="M27" s="43">
        <f>SUBTOTAL(9,M26:M26)</f>
        <v>0</v>
      </c>
      <c r="N27" s="43">
        <f>SUBTOTAL(9,N26:N26)</f>
        <v>1529.52</v>
      </c>
      <c r="O27" s="39"/>
    </row>
    <row r="28" spans="1:15" ht="24" outlineLevel="2" x14ac:dyDescent="0.25">
      <c r="A28" s="20">
        <v>9</v>
      </c>
      <c r="B28" s="21">
        <v>44635</v>
      </c>
      <c r="C28" s="22" t="s">
        <v>52</v>
      </c>
      <c r="D28" s="23" t="str">
        <f>IFERROR(VLOOKUP(C28,[1]Dados!A:B,2,),"-")</f>
        <v>Conselheiro</v>
      </c>
      <c r="E28" s="24" t="s">
        <v>53</v>
      </c>
      <c r="F28" s="25">
        <v>44642.8125</v>
      </c>
      <c r="G28" s="25">
        <v>44645.354166666664</v>
      </c>
      <c r="H28" s="26" t="s">
        <v>29</v>
      </c>
      <c r="I28" s="27" t="s">
        <v>54</v>
      </c>
      <c r="J28" s="28">
        <v>2946.19</v>
      </c>
      <c r="K28" s="28">
        <v>77.64</v>
      </c>
      <c r="L28" s="28"/>
      <c r="M28" s="28"/>
      <c r="N28" s="28">
        <v>3023.83</v>
      </c>
      <c r="O28" s="24" t="s">
        <v>55</v>
      </c>
    </row>
    <row r="29" spans="1:15" ht="24" outlineLevel="2" x14ac:dyDescent="0.25">
      <c r="A29" s="29">
        <v>31</v>
      </c>
      <c r="B29" s="30">
        <v>44694</v>
      </c>
      <c r="C29" s="31" t="s">
        <v>52</v>
      </c>
      <c r="D29" s="32" t="s">
        <v>56</v>
      </c>
      <c r="E29" s="33" t="s">
        <v>57</v>
      </c>
      <c r="F29" s="34">
        <v>44734.236111111109</v>
      </c>
      <c r="G29" s="34">
        <v>44736.822916666664</v>
      </c>
      <c r="H29" s="35" t="s">
        <v>34</v>
      </c>
      <c r="I29" s="36" t="s">
        <v>58</v>
      </c>
      <c r="J29" s="37">
        <v>1042.4000000000001</v>
      </c>
      <c r="K29" s="37">
        <v>75.91</v>
      </c>
      <c r="L29" s="37"/>
      <c r="M29" s="37"/>
      <c r="N29" s="37">
        <v>1118.3100000000002</v>
      </c>
      <c r="O29" s="33" t="s">
        <v>59</v>
      </c>
    </row>
    <row r="30" spans="1:15" outlineLevel="1" x14ac:dyDescent="0.25">
      <c r="A30" s="44"/>
      <c r="B30" s="45"/>
      <c r="C30" s="46" t="s">
        <v>160</v>
      </c>
      <c r="D30" s="38"/>
      <c r="E30" s="39"/>
      <c r="F30" s="40"/>
      <c r="G30" s="40"/>
      <c r="H30" s="41"/>
      <c r="I30" s="42"/>
      <c r="J30" s="43"/>
      <c r="K30" s="43">
        <f>SUBTOTAL(9,K28:K29)</f>
        <v>153.55000000000001</v>
      </c>
      <c r="L30" s="43">
        <f>SUBTOTAL(9,L28:L29)</f>
        <v>0</v>
      </c>
      <c r="M30" s="43">
        <f>SUBTOTAL(9,M28:M29)</f>
        <v>0</v>
      </c>
      <c r="N30" s="43">
        <f>SUBTOTAL(9,N28:N29)</f>
        <v>4142.1400000000003</v>
      </c>
      <c r="O30" s="39"/>
    </row>
    <row r="31" spans="1:15" ht="22.5" outlineLevel="2" x14ac:dyDescent="0.25">
      <c r="A31" s="20">
        <v>5</v>
      </c>
      <c r="B31" s="21">
        <v>44624</v>
      </c>
      <c r="C31" s="22" t="s">
        <v>60</v>
      </c>
      <c r="D31" s="23" t="str">
        <f>IFERROR(VLOOKUP(C31,[1]Dados!A:B,2,),"-")</f>
        <v>Conselheiro</v>
      </c>
      <c r="E31" s="24" t="s">
        <v>57</v>
      </c>
      <c r="F31" s="25">
        <v>44630.21875</v>
      </c>
      <c r="G31" s="25">
        <v>44631.871527777781</v>
      </c>
      <c r="H31" s="26" t="s">
        <v>34</v>
      </c>
      <c r="I31" s="27" t="s">
        <v>61</v>
      </c>
      <c r="J31" s="28">
        <v>2692.8</v>
      </c>
      <c r="K31" s="28">
        <v>75.91</v>
      </c>
      <c r="L31" s="28"/>
      <c r="M31" s="28"/>
      <c r="N31" s="28">
        <v>2768.71</v>
      </c>
      <c r="O31" s="24" t="s">
        <v>62</v>
      </c>
    </row>
    <row r="32" spans="1:15" ht="22.5" outlineLevel="2" x14ac:dyDescent="0.25">
      <c r="A32" s="20">
        <v>24</v>
      </c>
      <c r="B32" s="21">
        <v>44685</v>
      </c>
      <c r="C32" s="22" t="s">
        <v>60</v>
      </c>
      <c r="D32" s="23" t="s">
        <v>56</v>
      </c>
      <c r="E32" s="24" t="s">
        <v>63</v>
      </c>
      <c r="F32" s="25">
        <v>44706.659722222219</v>
      </c>
      <c r="G32" s="25">
        <v>44710.836805555555</v>
      </c>
      <c r="H32" s="26" t="s">
        <v>34</v>
      </c>
      <c r="I32" s="27" t="s">
        <v>64</v>
      </c>
      <c r="J32" s="28">
        <v>1454.96</v>
      </c>
      <c r="K32" s="28">
        <v>77.099999999999994</v>
      </c>
      <c r="L32" s="28"/>
      <c r="M32" s="28"/>
      <c r="N32" s="28">
        <v>1532.06</v>
      </c>
      <c r="O32" s="24" t="s">
        <v>65</v>
      </c>
    </row>
    <row r="33" spans="1:15" outlineLevel="1" x14ac:dyDescent="0.25">
      <c r="A33" s="44"/>
      <c r="B33" s="45"/>
      <c r="C33" s="46" t="s">
        <v>161</v>
      </c>
      <c r="D33" s="38"/>
      <c r="E33" s="39"/>
      <c r="F33" s="40"/>
      <c r="G33" s="40"/>
      <c r="H33" s="41"/>
      <c r="I33" s="42"/>
      <c r="J33" s="43"/>
      <c r="K33" s="43">
        <f>SUBTOTAL(9,K31:K32)</f>
        <v>153.01</v>
      </c>
      <c r="L33" s="43">
        <f>SUBTOTAL(9,L31:L32)</f>
        <v>0</v>
      </c>
      <c r="M33" s="43">
        <f>SUBTOTAL(9,M31:M32)</f>
        <v>0</v>
      </c>
      <c r="N33" s="43">
        <f>SUBTOTAL(9,N31:N32)</f>
        <v>4300.7700000000004</v>
      </c>
      <c r="O33" s="39"/>
    </row>
    <row r="34" spans="1:15" ht="24" outlineLevel="2" x14ac:dyDescent="0.25">
      <c r="A34" s="20">
        <v>10</v>
      </c>
      <c r="B34" s="21">
        <v>44635</v>
      </c>
      <c r="C34" s="22" t="s">
        <v>66</v>
      </c>
      <c r="D34" s="23" t="str">
        <f>IFERROR(VLOOKUP(C34,[1]Dados!A:B,2,),"-")</f>
        <v>Conselheiro</v>
      </c>
      <c r="E34" s="24" t="s">
        <v>67</v>
      </c>
      <c r="F34" s="25">
        <v>44642.805555555555</v>
      </c>
      <c r="G34" s="25">
        <v>44644.788194444445</v>
      </c>
      <c r="H34" s="26" t="s">
        <v>47</v>
      </c>
      <c r="I34" s="27" t="s">
        <v>68</v>
      </c>
      <c r="J34" s="28">
        <v>2265.4299999999998</v>
      </c>
      <c r="K34" s="28">
        <v>72.12</v>
      </c>
      <c r="L34" s="28"/>
      <c r="M34" s="28"/>
      <c r="N34" s="28">
        <v>2337.5499999999997</v>
      </c>
      <c r="O34" s="24" t="s">
        <v>55</v>
      </c>
    </row>
    <row r="35" spans="1:15" ht="24" outlineLevel="2" x14ac:dyDescent="0.25">
      <c r="A35" s="20">
        <v>25</v>
      </c>
      <c r="B35" s="21">
        <v>44691</v>
      </c>
      <c r="C35" s="22" t="s">
        <v>66</v>
      </c>
      <c r="D35" s="23" t="s">
        <v>56</v>
      </c>
      <c r="E35" s="24" t="s">
        <v>69</v>
      </c>
      <c r="F35" s="25">
        <v>44733.798611111109</v>
      </c>
      <c r="G35" s="25" t="s">
        <v>39</v>
      </c>
      <c r="H35" s="26" t="s">
        <v>47</v>
      </c>
      <c r="I35" s="27" t="s">
        <v>70</v>
      </c>
      <c r="J35" s="28">
        <v>811.29</v>
      </c>
      <c r="K35" s="28">
        <v>40.44</v>
      </c>
      <c r="L35" s="28"/>
      <c r="M35" s="28"/>
      <c r="N35" s="28">
        <v>851.73</v>
      </c>
      <c r="O35" s="24" t="s">
        <v>59</v>
      </c>
    </row>
    <row r="36" spans="1:15" ht="24" outlineLevel="2" x14ac:dyDescent="0.25">
      <c r="A36" s="29">
        <v>26</v>
      </c>
      <c r="B36" s="30">
        <v>44691</v>
      </c>
      <c r="C36" s="31" t="s">
        <v>66</v>
      </c>
      <c r="D36" s="32" t="s">
        <v>56</v>
      </c>
      <c r="E36" s="33" t="s">
        <v>71</v>
      </c>
      <c r="F36" s="34">
        <v>44736.614583333336</v>
      </c>
      <c r="G36" s="34" t="s">
        <v>39</v>
      </c>
      <c r="H36" s="35" t="s">
        <v>34</v>
      </c>
      <c r="I36" s="36" t="s">
        <v>72</v>
      </c>
      <c r="J36" s="37">
        <v>722.53</v>
      </c>
      <c r="K36" s="37">
        <v>34.33</v>
      </c>
      <c r="L36" s="37"/>
      <c r="M36" s="37"/>
      <c r="N36" s="37">
        <v>756.86</v>
      </c>
      <c r="O36" s="33" t="s">
        <v>59</v>
      </c>
    </row>
    <row r="37" spans="1:15" outlineLevel="1" x14ac:dyDescent="0.25">
      <c r="A37" s="44"/>
      <c r="B37" s="45"/>
      <c r="C37" s="46" t="s">
        <v>162</v>
      </c>
      <c r="D37" s="38"/>
      <c r="E37" s="39"/>
      <c r="F37" s="40"/>
      <c r="G37" s="40"/>
      <c r="H37" s="41"/>
      <c r="I37" s="42"/>
      <c r="J37" s="43"/>
      <c r="K37" s="43">
        <f>SUBTOTAL(9,K34:K36)</f>
        <v>146.88999999999999</v>
      </c>
      <c r="L37" s="43">
        <f>SUBTOTAL(9,L34:L36)</f>
        <v>0</v>
      </c>
      <c r="M37" s="43">
        <f>SUBTOTAL(9,M34:M36)</f>
        <v>0</v>
      </c>
      <c r="N37" s="43">
        <f>SUBTOTAL(9,N34:N36)</f>
        <v>3946.14</v>
      </c>
      <c r="O37" s="39"/>
    </row>
    <row r="38" spans="1:15" ht="24" outlineLevel="2" x14ac:dyDescent="0.25">
      <c r="A38" s="20">
        <v>45</v>
      </c>
      <c r="B38" s="21">
        <v>44739</v>
      </c>
      <c r="C38" s="22" t="s">
        <v>141</v>
      </c>
      <c r="D38" s="23" t="s">
        <v>56</v>
      </c>
      <c r="E38" s="24" t="s">
        <v>142</v>
      </c>
      <c r="F38" s="25">
        <v>44754.465277777781</v>
      </c>
      <c r="G38" s="25">
        <v>44759.454861111109</v>
      </c>
      <c r="H38" s="26" t="s">
        <v>47</v>
      </c>
      <c r="I38" s="27" t="s">
        <v>143</v>
      </c>
      <c r="J38" s="28">
        <v>1094</v>
      </c>
      <c r="K38" s="28">
        <v>81.010000000000005</v>
      </c>
      <c r="L38" s="28"/>
      <c r="M38" s="28"/>
      <c r="N38" s="28">
        <v>1175.01</v>
      </c>
      <c r="O38" s="24" t="s">
        <v>144</v>
      </c>
    </row>
    <row r="39" spans="1:15" outlineLevel="1" x14ac:dyDescent="0.25">
      <c r="A39" s="44"/>
      <c r="B39" s="45"/>
      <c r="C39" s="46" t="s">
        <v>153</v>
      </c>
      <c r="D39" s="38"/>
      <c r="E39" s="39"/>
      <c r="F39" s="40"/>
      <c r="G39" s="40"/>
      <c r="H39" s="41"/>
      <c r="I39" s="42"/>
      <c r="J39" s="43"/>
      <c r="K39" s="43">
        <f>SUBTOTAL(9,K38:K38)</f>
        <v>81.010000000000005</v>
      </c>
      <c r="L39" s="43">
        <f>SUBTOTAL(9,L38:L38)</f>
        <v>0</v>
      </c>
      <c r="M39" s="43">
        <f>SUBTOTAL(9,M38:M38)</f>
        <v>0</v>
      </c>
      <c r="N39" s="43">
        <f>SUBTOTAL(9,N38:N38)</f>
        <v>1175.01</v>
      </c>
      <c r="O39" s="39"/>
    </row>
    <row r="40" spans="1:15" ht="24" outlineLevel="2" x14ac:dyDescent="0.25">
      <c r="A40" s="20">
        <v>43</v>
      </c>
      <c r="B40" s="21">
        <v>44736</v>
      </c>
      <c r="C40" s="22" t="s">
        <v>138</v>
      </c>
      <c r="D40" s="23" t="s">
        <v>45</v>
      </c>
      <c r="E40" s="24" t="s">
        <v>124</v>
      </c>
      <c r="F40" s="25">
        <v>44748.791666666664</v>
      </c>
      <c r="G40" s="25" t="s">
        <v>39</v>
      </c>
      <c r="H40" s="26" t="s">
        <v>29</v>
      </c>
      <c r="I40" s="27" t="s">
        <v>139</v>
      </c>
      <c r="J40" s="28">
        <v>813.73</v>
      </c>
      <c r="K40" s="28">
        <v>35.520000000000003</v>
      </c>
      <c r="L40" s="28"/>
      <c r="M40" s="28"/>
      <c r="N40" s="28">
        <v>849.25</v>
      </c>
      <c r="O40" s="24" t="s">
        <v>126</v>
      </c>
    </row>
    <row r="41" spans="1:15" ht="24" outlineLevel="2" x14ac:dyDescent="0.25">
      <c r="A41" s="20">
        <v>44</v>
      </c>
      <c r="B41" s="21">
        <v>44736</v>
      </c>
      <c r="C41" s="22" t="s">
        <v>138</v>
      </c>
      <c r="D41" s="23" t="s">
        <v>45</v>
      </c>
      <c r="E41" s="24" t="s">
        <v>127</v>
      </c>
      <c r="F41" s="25">
        <v>44750.881944444445</v>
      </c>
      <c r="G41" s="25" t="s">
        <v>39</v>
      </c>
      <c r="H41" s="26" t="s">
        <v>34</v>
      </c>
      <c r="I41" s="27" t="s">
        <v>140</v>
      </c>
      <c r="J41" s="28">
        <v>576.75</v>
      </c>
      <c r="K41" s="28">
        <v>40.44</v>
      </c>
      <c r="L41" s="28"/>
      <c r="M41" s="28"/>
      <c r="N41" s="28">
        <v>617.19000000000005</v>
      </c>
      <c r="O41" s="24" t="s">
        <v>126</v>
      </c>
    </row>
    <row r="42" spans="1:15" outlineLevel="1" x14ac:dyDescent="0.25">
      <c r="A42" s="44"/>
      <c r="B42" s="45"/>
      <c r="C42" s="46" t="s">
        <v>154</v>
      </c>
      <c r="D42" s="38"/>
      <c r="E42" s="39"/>
      <c r="F42" s="40"/>
      <c r="G42" s="40"/>
      <c r="H42" s="41"/>
      <c r="I42" s="42"/>
      <c r="J42" s="43"/>
      <c r="K42" s="43">
        <f>SUBTOTAL(9,K40:K41)</f>
        <v>75.960000000000008</v>
      </c>
      <c r="L42" s="43">
        <f>SUBTOTAL(9,L40:L41)</f>
        <v>0</v>
      </c>
      <c r="M42" s="43">
        <f>SUBTOTAL(9,M40:M41)</f>
        <v>0</v>
      </c>
      <c r="N42" s="43">
        <f>SUBTOTAL(9,N40:N41)</f>
        <v>1466.44</v>
      </c>
      <c r="O42" s="39"/>
    </row>
    <row r="43" spans="1:15" ht="24" outlineLevel="2" x14ac:dyDescent="0.25">
      <c r="A43" s="20">
        <v>37</v>
      </c>
      <c r="B43" s="21">
        <v>44732</v>
      </c>
      <c r="C43" s="22" t="s">
        <v>123</v>
      </c>
      <c r="D43" s="23" t="s">
        <v>45</v>
      </c>
      <c r="E43" s="24" t="s">
        <v>124</v>
      </c>
      <c r="F43" s="25">
        <v>44749.767361111109</v>
      </c>
      <c r="G43" s="25" t="s">
        <v>39</v>
      </c>
      <c r="H43" s="26" t="s">
        <v>34</v>
      </c>
      <c r="I43" s="27" t="s">
        <v>125</v>
      </c>
      <c r="J43" s="28">
        <v>505.35</v>
      </c>
      <c r="K43" s="28">
        <v>35.520000000000003</v>
      </c>
      <c r="L43" s="28"/>
      <c r="M43" s="28"/>
      <c r="N43" s="28">
        <v>540.87</v>
      </c>
      <c r="O43" s="24" t="s">
        <v>126</v>
      </c>
    </row>
    <row r="44" spans="1:15" ht="24" outlineLevel="2" x14ac:dyDescent="0.25">
      <c r="A44" s="20">
        <v>38</v>
      </c>
      <c r="B44" s="21">
        <v>44732</v>
      </c>
      <c r="C44" s="22" t="s">
        <v>123</v>
      </c>
      <c r="D44" s="23" t="s">
        <v>45</v>
      </c>
      <c r="E44" s="24" t="s">
        <v>127</v>
      </c>
      <c r="F44" s="25">
        <v>44752.864583333336</v>
      </c>
      <c r="G44" s="25" t="s">
        <v>39</v>
      </c>
      <c r="H44" s="26" t="s">
        <v>29</v>
      </c>
      <c r="I44" s="27" t="s">
        <v>128</v>
      </c>
      <c r="J44" s="28">
        <v>503.4</v>
      </c>
      <c r="K44" s="28">
        <v>40.44</v>
      </c>
      <c r="L44" s="28"/>
      <c r="M44" s="28"/>
      <c r="N44" s="28">
        <v>543.83999999999992</v>
      </c>
      <c r="O44" s="24" t="s">
        <v>126</v>
      </c>
    </row>
    <row r="45" spans="1:15" outlineLevel="1" x14ac:dyDescent="0.25">
      <c r="A45" s="44"/>
      <c r="B45" s="45"/>
      <c r="C45" s="46" t="s">
        <v>155</v>
      </c>
      <c r="D45" s="38"/>
      <c r="E45" s="39"/>
      <c r="F45" s="40"/>
      <c r="G45" s="40"/>
      <c r="H45" s="41"/>
      <c r="I45" s="42"/>
      <c r="J45" s="43"/>
      <c r="K45" s="43">
        <f>SUBTOTAL(9,K43:K44)</f>
        <v>75.960000000000008</v>
      </c>
      <c r="L45" s="43">
        <f>SUBTOTAL(9,L43:L44)</f>
        <v>0</v>
      </c>
      <c r="M45" s="43">
        <f>SUBTOTAL(9,M43:M44)</f>
        <v>0</v>
      </c>
      <c r="N45" s="43">
        <f>SUBTOTAL(9,N43:N44)</f>
        <v>1084.71</v>
      </c>
      <c r="O45" s="39"/>
    </row>
    <row r="46" spans="1:15" ht="33.75" outlineLevel="2" x14ac:dyDescent="0.25">
      <c r="A46" s="20">
        <v>3</v>
      </c>
      <c r="B46" s="21">
        <v>44610</v>
      </c>
      <c r="C46" s="22" t="s">
        <v>73</v>
      </c>
      <c r="D46" s="23" t="str">
        <f>IFERROR(VLOOKUP(C46,[1]Dados!A:B,2,),"-")</f>
        <v>Conselheiro</v>
      </c>
      <c r="E46" s="24" t="s">
        <v>74</v>
      </c>
      <c r="F46" s="25">
        <v>44613.25</v>
      </c>
      <c r="G46" s="25" t="s">
        <v>39</v>
      </c>
      <c r="H46" s="26" t="s">
        <v>47</v>
      </c>
      <c r="I46" s="27" t="s">
        <v>75</v>
      </c>
      <c r="J46" s="28">
        <v>1924.14</v>
      </c>
      <c r="K46" s="28">
        <v>32.950000000000003</v>
      </c>
      <c r="L46" s="28"/>
      <c r="M46" s="28"/>
      <c r="N46" s="28">
        <v>1957.0900000000001</v>
      </c>
      <c r="O46" s="24" t="s">
        <v>76</v>
      </c>
    </row>
    <row r="47" spans="1:15" ht="33.75" outlineLevel="2" x14ac:dyDescent="0.25">
      <c r="A47" s="29">
        <v>4</v>
      </c>
      <c r="B47" s="30">
        <v>44610</v>
      </c>
      <c r="C47" s="31" t="s">
        <v>73</v>
      </c>
      <c r="D47" s="32" t="str">
        <f>IFERROR(VLOOKUP(C47,[1]Dados!A:B,2,),"-")</f>
        <v>Conselheiro</v>
      </c>
      <c r="E47" s="33" t="s">
        <v>77</v>
      </c>
      <c r="F47" s="34">
        <v>44614.267361111109</v>
      </c>
      <c r="G47" s="34" t="s">
        <v>39</v>
      </c>
      <c r="H47" s="35" t="s">
        <v>29</v>
      </c>
      <c r="I47" s="36" t="s">
        <v>78</v>
      </c>
      <c r="J47" s="37">
        <v>2294.96</v>
      </c>
      <c r="K47" s="37">
        <v>41.58</v>
      </c>
      <c r="L47" s="37"/>
      <c r="M47" s="37"/>
      <c r="N47" s="37">
        <v>2336.54</v>
      </c>
      <c r="O47" s="33" t="s">
        <v>76</v>
      </c>
    </row>
    <row r="48" spans="1:15" ht="22.5" outlineLevel="2" x14ac:dyDescent="0.25">
      <c r="A48" s="29">
        <v>7</v>
      </c>
      <c r="B48" s="30">
        <v>44628</v>
      </c>
      <c r="C48" s="31" t="s">
        <v>73</v>
      </c>
      <c r="D48" s="32" t="str">
        <f>IFERROR(VLOOKUP(C48,[1]Dados!A:B,2,),"-")</f>
        <v>Conselheiro</v>
      </c>
      <c r="E48" s="33" t="s">
        <v>74</v>
      </c>
      <c r="F48" s="34">
        <v>44630.458333333336</v>
      </c>
      <c r="G48" s="34" t="s">
        <v>39</v>
      </c>
      <c r="H48" s="35" t="s">
        <v>29</v>
      </c>
      <c r="I48" s="36" t="s">
        <v>79</v>
      </c>
      <c r="J48" s="37">
        <v>1896.29</v>
      </c>
      <c r="K48" s="37">
        <v>32.950000000000003</v>
      </c>
      <c r="L48" s="37"/>
      <c r="M48" s="37"/>
      <c r="N48" s="37">
        <v>1929.24</v>
      </c>
      <c r="O48" s="33" t="s">
        <v>80</v>
      </c>
    </row>
    <row r="49" spans="1:15" ht="22.5" outlineLevel="2" x14ac:dyDescent="0.25">
      <c r="A49" s="20">
        <v>8</v>
      </c>
      <c r="B49" s="21">
        <v>44628</v>
      </c>
      <c r="C49" s="22" t="s">
        <v>73</v>
      </c>
      <c r="D49" s="23" t="str">
        <f>IFERROR(VLOOKUP(C49,[1]Dados!A:B,2,),"-")</f>
        <v>Conselheiro</v>
      </c>
      <c r="E49" s="24" t="s">
        <v>77</v>
      </c>
      <c r="F49" s="25">
        <v>44631.711805555555</v>
      </c>
      <c r="G49" s="25" t="s">
        <v>39</v>
      </c>
      <c r="H49" s="26" t="s">
        <v>47</v>
      </c>
      <c r="I49" s="27" t="s">
        <v>81</v>
      </c>
      <c r="J49" s="28">
        <v>3427.14</v>
      </c>
      <c r="K49" s="28">
        <v>41.58</v>
      </c>
      <c r="L49" s="28"/>
      <c r="M49" s="28"/>
      <c r="N49" s="28">
        <v>3468.72</v>
      </c>
      <c r="O49" s="24" t="s">
        <v>80</v>
      </c>
    </row>
    <row r="50" spans="1:15" ht="22.5" outlineLevel="2" x14ac:dyDescent="0.25">
      <c r="A50" s="20">
        <v>15</v>
      </c>
      <c r="B50" s="21">
        <v>44651</v>
      </c>
      <c r="C50" s="22" t="s">
        <v>73</v>
      </c>
      <c r="D50" s="23" t="str">
        <f>IFERROR(VLOOKUP(C50,[1]Dados!A:B,2,),"-")</f>
        <v>Conselheiro</v>
      </c>
      <c r="E50" s="24" t="s">
        <v>82</v>
      </c>
      <c r="F50" s="25">
        <v>44675.868055555555</v>
      </c>
      <c r="G50" s="25">
        <v>44676.989583333336</v>
      </c>
      <c r="H50" s="26" t="s">
        <v>83</v>
      </c>
      <c r="I50" s="27" t="s">
        <v>84</v>
      </c>
      <c r="J50" s="28">
        <v>1164</v>
      </c>
      <c r="K50" s="28">
        <v>74.53</v>
      </c>
      <c r="L50" s="28"/>
      <c r="M50" s="28"/>
      <c r="N50" s="28">
        <v>1238.53</v>
      </c>
      <c r="O50" s="24" t="s">
        <v>85</v>
      </c>
    </row>
    <row r="51" spans="1:15" ht="22.5" outlineLevel="2" x14ac:dyDescent="0.25">
      <c r="A51" s="20">
        <v>16</v>
      </c>
      <c r="B51" s="21">
        <v>44651</v>
      </c>
      <c r="C51" s="22" t="s">
        <v>73</v>
      </c>
      <c r="D51" s="23" t="str">
        <f>IFERROR(VLOOKUP(C51,[1]Dados!A:B,2,),"-")</f>
        <v>Conselheiro</v>
      </c>
      <c r="E51" s="24" t="s">
        <v>74</v>
      </c>
      <c r="F51" s="25">
        <v>44704.197916666664</v>
      </c>
      <c r="G51" s="25" t="s">
        <v>39</v>
      </c>
      <c r="H51" s="26" t="s">
        <v>86</v>
      </c>
      <c r="I51" s="27" t="s">
        <v>87</v>
      </c>
      <c r="J51" s="28">
        <v>559.86</v>
      </c>
      <c r="K51" s="28">
        <v>32.950000000000003</v>
      </c>
      <c r="L51" s="28"/>
      <c r="M51" s="28"/>
      <c r="N51" s="28">
        <v>592.81000000000006</v>
      </c>
      <c r="O51" s="24" t="s">
        <v>88</v>
      </c>
    </row>
    <row r="52" spans="1:15" ht="22.5" outlineLevel="2" x14ac:dyDescent="0.25">
      <c r="A52" s="20">
        <v>17</v>
      </c>
      <c r="B52" s="21">
        <v>44651</v>
      </c>
      <c r="C52" s="22" t="s">
        <v>73</v>
      </c>
      <c r="D52" s="23" t="str">
        <f>IFERROR(VLOOKUP(C52,[1]Dados!A:B,2,),"-")</f>
        <v>Conselheiro</v>
      </c>
      <c r="E52" s="24" t="s">
        <v>77</v>
      </c>
      <c r="F52" s="25">
        <v>44705.309027777781</v>
      </c>
      <c r="G52" s="25" t="s">
        <v>39</v>
      </c>
      <c r="H52" s="26" t="s">
        <v>29</v>
      </c>
      <c r="I52" s="27" t="s">
        <v>89</v>
      </c>
      <c r="J52" s="28">
        <v>901.47</v>
      </c>
      <c r="K52" s="28">
        <v>41.58</v>
      </c>
      <c r="L52" s="28"/>
      <c r="M52" s="28"/>
      <c r="N52" s="28">
        <v>943.05000000000007</v>
      </c>
      <c r="O52" s="24" t="s">
        <v>88</v>
      </c>
    </row>
    <row r="53" spans="1:15" outlineLevel="1" x14ac:dyDescent="0.25">
      <c r="A53" s="44"/>
      <c r="B53" s="45"/>
      <c r="C53" s="46" t="s">
        <v>163</v>
      </c>
      <c r="D53" s="38"/>
      <c r="E53" s="39"/>
      <c r="F53" s="40"/>
      <c r="G53" s="40"/>
      <c r="H53" s="41"/>
      <c r="I53" s="42"/>
      <c r="J53" s="43"/>
      <c r="K53" s="43">
        <f>SUBTOTAL(9,K46:K52)</f>
        <v>298.12</v>
      </c>
      <c r="L53" s="43">
        <f>SUBTOTAL(9,L46:L52)</f>
        <v>0</v>
      </c>
      <c r="M53" s="43">
        <f>SUBTOTAL(9,M46:M52)</f>
        <v>0</v>
      </c>
      <c r="N53" s="43">
        <f>SUBTOTAL(9,N46:N52)</f>
        <v>12465.98</v>
      </c>
      <c r="O53" s="39"/>
    </row>
    <row r="54" spans="1:15" ht="22.5" outlineLevel="2" x14ac:dyDescent="0.25">
      <c r="A54" s="20">
        <v>14</v>
      </c>
      <c r="B54" s="21">
        <v>44645</v>
      </c>
      <c r="C54" s="22" t="s">
        <v>90</v>
      </c>
      <c r="D54" s="23" t="str">
        <f>IFERROR(VLOOKUP(C54,[1]Dados!A:B,2,),"-")</f>
        <v>Conselheiro</v>
      </c>
      <c r="E54" s="24" t="s">
        <v>91</v>
      </c>
      <c r="F54" s="25">
        <v>44658.430555555555</v>
      </c>
      <c r="G54" s="25">
        <v>44660.798611111109</v>
      </c>
      <c r="H54" s="26" t="s">
        <v>47</v>
      </c>
      <c r="I54" s="27" t="s">
        <v>92</v>
      </c>
      <c r="J54" s="28">
        <v>4192.57</v>
      </c>
      <c r="K54" s="28">
        <v>67.28</v>
      </c>
      <c r="L54" s="28"/>
      <c r="M54" s="28"/>
      <c r="N54" s="28">
        <v>4259.8499999999995</v>
      </c>
      <c r="O54" s="24" t="s">
        <v>93</v>
      </c>
    </row>
    <row r="55" spans="1:15" outlineLevel="1" x14ac:dyDescent="0.25">
      <c r="A55" s="44"/>
      <c r="B55" s="45"/>
      <c r="C55" s="46" t="s">
        <v>164</v>
      </c>
      <c r="D55" s="38"/>
      <c r="E55" s="39"/>
      <c r="F55" s="40"/>
      <c r="G55" s="40"/>
      <c r="H55" s="41"/>
      <c r="I55" s="42"/>
      <c r="J55" s="43"/>
      <c r="K55" s="43">
        <f>SUBTOTAL(9,K54:K54)</f>
        <v>67.28</v>
      </c>
      <c r="L55" s="43">
        <f>SUBTOTAL(9,L54:L54)</f>
        <v>0</v>
      </c>
      <c r="M55" s="43">
        <f>SUBTOTAL(9,M54:M54)</f>
        <v>0</v>
      </c>
      <c r="N55" s="43">
        <f>SUBTOTAL(9,N54:N54)</f>
        <v>4259.8499999999995</v>
      </c>
      <c r="O55" s="39"/>
    </row>
    <row r="56" spans="1:15" ht="45" outlineLevel="2" x14ac:dyDescent="0.25">
      <c r="A56" s="20">
        <v>1</v>
      </c>
      <c r="B56" s="21">
        <v>44579</v>
      </c>
      <c r="C56" s="22" t="s">
        <v>94</v>
      </c>
      <c r="D56" s="23" t="str">
        <f>IFERROR(VLOOKUP(C56,[1]Dados!A:B,2,),"-")</f>
        <v>Conselheiro</v>
      </c>
      <c r="E56" s="24" t="s">
        <v>95</v>
      </c>
      <c r="F56" s="25">
        <v>44609.246527777781</v>
      </c>
      <c r="G56" s="25">
        <v>44611.25</v>
      </c>
      <c r="H56" s="26" t="s">
        <v>29</v>
      </c>
      <c r="I56" s="27" t="s">
        <v>96</v>
      </c>
      <c r="J56" s="28">
        <v>584.85</v>
      </c>
      <c r="K56" s="28">
        <v>75.91</v>
      </c>
      <c r="L56" s="28">
        <v>90</v>
      </c>
      <c r="M56" s="28"/>
      <c r="N56" s="28">
        <v>750.76</v>
      </c>
      <c r="O56" s="24" t="s">
        <v>149</v>
      </c>
    </row>
    <row r="57" spans="1:15" ht="24" outlineLevel="2" x14ac:dyDescent="0.25">
      <c r="A57" s="20">
        <v>2</v>
      </c>
      <c r="B57" s="21">
        <v>44579</v>
      </c>
      <c r="C57" s="22" t="s">
        <v>94</v>
      </c>
      <c r="D57" s="23" t="str">
        <f>IFERROR(VLOOKUP(C57,[1]Dados!A:B,2,),"-")</f>
        <v>Conselheiro</v>
      </c>
      <c r="E57" s="24" t="s">
        <v>97</v>
      </c>
      <c r="F57" s="25">
        <v>44613.847222222219</v>
      </c>
      <c r="G57" s="25" t="s">
        <v>39</v>
      </c>
      <c r="H57" s="26" t="s">
        <v>29</v>
      </c>
      <c r="I57" s="27" t="s">
        <v>98</v>
      </c>
      <c r="J57" s="28">
        <v>235.39</v>
      </c>
      <c r="K57" s="28">
        <v>39.93</v>
      </c>
      <c r="L57" s="28">
        <v>45</v>
      </c>
      <c r="M57" s="28"/>
      <c r="N57" s="28">
        <v>320.32</v>
      </c>
      <c r="O57" s="24" t="s">
        <v>148</v>
      </c>
    </row>
    <row r="58" spans="1:15" ht="24" outlineLevel="2" x14ac:dyDescent="0.25">
      <c r="A58" s="20">
        <v>11</v>
      </c>
      <c r="B58" s="21">
        <v>44641</v>
      </c>
      <c r="C58" s="22" t="s">
        <v>94</v>
      </c>
      <c r="D58" s="23" t="str">
        <f>IFERROR(VLOOKUP(C58,[1]Dados!A:B,2,),"-")</f>
        <v>Conselheiro</v>
      </c>
      <c r="E58" s="24" t="s">
        <v>99</v>
      </c>
      <c r="F58" s="25">
        <v>44676.989583333336</v>
      </c>
      <c r="G58" s="25">
        <v>44678.868055555555</v>
      </c>
      <c r="H58" s="26" t="s">
        <v>47</v>
      </c>
      <c r="I58" s="27" t="s">
        <v>100</v>
      </c>
      <c r="J58" s="28">
        <v>649.71</v>
      </c>
      <c r="K58" s="28">
        <v>74.53</v>
      </c>
      <c r="L58" s="28"/>
      <c r="M58" s="28"/>
      <c r="N58" s="28">
        <v>724.24</v>
      </c>
      <c r="O58" s="24" t="s">
        <v>101</v>
      </c>
    </row>
    <row r="59" spans="1:15" ht="24" outlineLevel="2" x14ac:dyDescent="0.25">
      <c r="A59" s="20">
        <v>19</v>
      </c>
      <c r="B59" s="21">
        <v>44671</v>
      </c>
      <c r="C59" s="22" t="s">
        <v>94</v>
      </c>
      <c r="D59" s="23" t="s">
        <v>56</v>
      </c>
      <c r="E59" s="24" t="s">
        <v>33</v>
      </c>
      <c r="F59" s="25">
        <v>44695.322916666664</v>
      </c>
      <c r="G59" s="25">
        <v>44699.722222222219</v>
      </c>
      <c r="H59" s="26" t="s">
        <v>42</v>
      </c>
      <c r="I59" s="27" t="s">
        <v>102</v>
      </c>
      <c r="J59" s="28">
        <v>1307.3599999999999</v>
      </c>
      <c r="K59" s="28">
        <v>83.07</v>
      </c>
      <c r="L59" s="28"/>
      <c r="M59" s="28"/>
      <c r="N59" s="28">
        <v>1390.4299999999998</v>
      </c>
      <c r="O59" s="24" t="s">
        <v>31</v>
      </c>
    </row>
    <row r="60" spans="1:15" ht="24" outlineLevel="2" x14ac:dyDescent="0.25">
      <c r="A60" s="29">
        <v>20</v>
      </c>
      <c r="B60" s="30">
        <v>44673</v>
      </c>
      <c r="C60" s="31" t="s">
        <v>94</v>
      </c>
      <c r="D60" s="32" t="s">
        <v>56</v>
      </c>
      <c r="E60" s="33" t="s">
        <v>28</v>
      </c>
      <c r="F60" s="34">
        <v>44706.864583333336</v>
      </c>
      <c r="G60" s="34">
        <v>44710.291666666664</v>
      </c>
      <c r="H60" s="35" t="s">
        <v>34</v>
      </c>
      <c r="I60" s="36" t="s">
        <v>103</v>
      </c>
      <c r="J60" s="37">
        <v>509.07</v>
      </c>
      <c r="K60" s="37">
        <v>81.510000000000005</v>
      </c>
      <c r="L60" s="37"/>
      <c r="M60" s="37"/>
      <c r="N60" s="37">
        <v>590.58000000000004</v>
      </c>
      <c r="O60" s="33" t="s">
        <v>36</v>
      </c>
    </row>
    <row r="61" spans="1:15" ht="24" outlineLevel="2" x14ac:dyDescent="0.25">
      <c r="A61" s="20">
        <v>34</v>
      </c>
      <c r="B61" s="21">
        <v>44704</v>
      </c>
      <c r="C61" s="22" t="s">
        <v>94</v>
      </c>
      <c r="D61" s="23" t="s">
        <v>56</v>
      </c>
      <c r="E61" s="24" t="s">
        <v>104</v>
      </c>
      <c r="F61" s="25">
        <v>44755.232638888891</v>
      </c>
      <c r="G61" s="25">
        <v>44759.892361111109</v>
      </c>
      <c r="H61" s="26" t="s">
        <v>47</v>
      </c>
      <c r="I61" s="27" t="s">
        <v>105</v>
      </c>
      <c r="J61" s="28">
        <v>1254</v>
      </c>
      <c r="K61" s="28">
        <v>76.58</v>
      </c>
      <c r="L61" s="28"/>
      <c r="M61" s="28"/>
      <c r="N61" s="28">
        <v>1330.58</v>
      </c>
      <c r="O61" s="24" t="s">
        <v>106</v>
      </c>
    </row>
    <row r="62" spans="1:15" ht="24" outlineLevel="2" x14ac:dyDescent="0.25">
      <c r="A62" s="20">
        <v>35</v>
      </c>
      <c r="B62" s="21">
        <v>44732</v>
      </c>
      <c r="C62" s="22" t="s">
        <v>94</v>
      </c>
      <c r="D62" s="23" t="s">
        <v>56</v>
      </c>
      <c r="E62" s="24" t="s">
        <v>117</v>
      </c>
      <c r="F62" s="25">
        <v>44790.315972222219</v>
      </c>
      <c r="G62" s="25">
        <v>44793.885416666664</v>
      </c>
      <c r="H62" s="26" t="s">
        <v>29</v>
      </c>
      <c r="I62" s="27" t="s">
        <v>118</v>
      </c>
      <c r="J62" s="28">
        <v>1334.48</v>
      </c>
      <c r="K62" s="28">
        <v>75.91</v>
      </c>
      <c r="L62" s="28"/>
      <c r="M62" s="28"/>
      <c r="N62" s="28">
        <v>1410.39</v>
      </c>
      <c r="O62" s="24" t="s">
        <v>119</v>
      </c>
    </row>
    <row r="63" spans="1:15" ht="24" outlineLevel="2" x14ac:dyDescent="0.25">
      <c r="A63" s="20">
        <v>36</v>
      </c>
      <c r="B63" s="21">
        <v>44732</v>
      </c>
      <c r="C63" s="22" t="s">
        <v>94</v>
      </c>
      <c r="D63" s="23" t="s">
        <v>56</v>
      </c>
      <c r="E63" s="24" t="s">
        <v>120</v>
      </c>
      <c r="F63" s="25">
        <v>44804.833333333336</v>
      </c>
      <c r="G63" s="25">
        <v>44808.868055555555</v>
      </c>
      <c r="H63" s="26" t="s">
        <v>47</v>
      </c>
      <c r="I63" s="27" t="s">
        <v>121</v>
      </c>
      <c r="J63" s="28">
        <v>476.86</v>
      </c>
      <c r="K63" s="28">
        <v>74.53</v>
      </c>
      <c r="L63" s="28"/>
      <c r="M63" s="28"/>
      <c r="N63" s="28">
        <v>551.39</v>
      </c>
      <c r="O63" s="24" t="s">
        <v>122</v>
      </c>
    </row>
    <row r="64" spans="1:15" ht="24" outlineLevel="2" x14ac:dyDescent="0.25">
      <c r="A64" s="20">
        <v>39</v>
      </c>
      <c r="B64" s="21">
        <v>44735</v>
      </c>
      <c r="C64" s="22" t="s">
        <v>94</v>
      </c>
      <c r="D64" s="23" t="s">
        <v>56</v>
      </c>
      <c r="E64" s="24" t="s">
        <v>117</v>
      </c>
      <c r="F64" s="25">
        <v>44762.826388888891</v>
      </c>
      <c r="G64" s="25">
        <v>44766.649305555555</v>
      </c>
      <c r="H64" s="26" t="s">
        <v>47</v>
      </c>
      <c r="I64" s="27" t="s">
        <v>129</v>
      </c>
      <c r="J64" s="28">
        <v>1315.43</v>
      </c>
      <c r="K64" s="28">
        <v>75.91</v>
      </c>
      <c r="L64" s="28"/>
      <c r="M64" s="28"/>
      <c r="N64" s="28">
        <v>1391.3400000000001</v>
      </c>
      <c r="O64" s="24" t="s">
        <v>130</v>
      </c>
    </row>
    <row r="65" spans="1:15" outlineLevel="1" x14ac:dyDescent="0.25">
      <c r="A65" s="44"/>
      <c r="B65" s="45"/>
      <c r="C65" s="46" t="s">
        <v>156</v>
      </c>
      <c r="D65" s="38"/>
      <c r="E65" s="39"/>
      <c r="F65" s="40"/>
      <c r="G65" s="40"/>
      <c r="H65" s="41"/>
      <c r="I65" s="42"/>
      <c r="J65" s="43"/>
      <c r="K65" s="43">
        <f>SUBTOTAL(9,K56:K64)</f>
        <v>657.87999999999988</v>
      </c>
      <c r="L65" s="43">
        <f>SUBTOTAL(9,L56:L64)</f>
        <v>135</v>
      </c>
      <c r="M65" s="43">
        <f>SUBTOTAL(9,M56:M64)</f>
        <v>0</v>
      </c>
      <c r="N65" s="43">
        <f>SUBTOTAL(9,N56:N64)</f>
        <v>8460.0300000000007</v>
      </c>
      <c r="O65" s="39"/>
    </row>
    <row r="66" spans="1:15" ht="22.5" outlineLevel="2" x14ac:dyDescent="0.25">
      <c r="A66" s="20">
        <v>13</v>
      </c>
      <c r="B66" s="21">
        <v>44645</v>
      </c>
      <c r="C66" s="22" t="s">
        <v>107</v>
      </c>
      <c r="D66" s="23" t="str">
        <f>IFERROR(VLOOKUP(C66,[1]Dados!A:B,2,),"-")</f>
        <v>Conselheiro</v>
      </c>
      <c r="E66" s="24" t="s">
        <v>57</v>
      </c>
      <c r="F66" s="25">
        <v>44658.236111111109</v>
      </c>
      <c r="G66" s="25">
        <v>44661.340277777781</v>
      </c>
      <c r="H66" s="26" t="s">
        <v>34</v>
      </c>
      <c r="I66" s="27" t="s">
        <v>108</v>
      </c>
      <c r="J66" s="28">
        <v>1954.88</v>
      </c>
      <c r="K66" s="28">
        <v>75.91</v>
      </c>
      <c r="L66" s="28"/>
      <c r="M66" s="28"/>
      <c r="N66" s="28">
        <v>2030.7900000000002</v>
      </c>
      <c r="O66" s="24" t="s">
        <v>93</v>
      </c>
    </row>
    <row r="67" spans="1:15" ht="22.5" outlineLevel="2" x14ac:dyDescent="0.25">
      <c r="A67" s="20">
        <v>28</v>
      </c>
      <c r="B67" s="21">
        <v>44691</v>
      </c>
      <c r="C67" s="22" t="s">
        <v>107</v>
      </c>
      <c r="D67" s="23" t="s">
        <v>56</v>
      </c>
      <c r="E67" s="24" t="s">
        <v>50</v>
      </c>
      <c r="F67" s="25">
        <v>44705.5</v>
      </c>
      <c r="G67" s="25" t="s">
        <v>39</v>
      </c>
      <c r="H67" s="26" t="s">
        <v>42</v>
      </c>
      <c r="I67" s="27" t="s">
        <v>109</v>
      </c>
      <c r="J67" s="28">
        <v>1149.25</v>
      </c>
      <c r="K67" s="28">
        <v>41.58</v>
      </c>
      <c r="L67" s="28"/>
      <c r="M67" s="28"/>
      <c r="N67" s="28">
        <v>1190.83</v>
      </c>
      <c r="O67" s="24" t="s">
        <v>110</v>
      </c>
    </row>
    <row r="68" spans="1:15" ht="22.5" outlineLevel="2" x14ac:dyDescent="0.25">
      <c r="A68" s="20">
        <v>30</v>
      </c>
      <c r="B68" s="21">
        <v>44691</v>
      </c>
      <c r="C68" s="22" t="s">
        <v>107</v>
      </c>
      <c r="D68" s="23" t="s">
        <v>56</v>
      </c>
      <c r="E68" s="24" t="s">
        <v>111</v>
      </c>
      <c r="F68" s="25">
        <v>44709.5</v>
      </c>
      <c r="G68" s="25" t="s">
        <v>39</v>
      </c>
      <c r="H68" s="26" t="s">
        <v>112</v>
      </c>
      <c r="I68" s="27" t="s">
        <v>113</v>
      </c>
      <c r="J68" s="28">
        <v>1247.68</v>
      </c>
      <c r="K68" s="28">
        <v>39.93</v>
      </c>
      <c r="L68" s="28"/>
      <c r="M68" s="28"/>
      <c r="N68" s="28">
        <v>1287.6100000000001</v>
      </c>
      <c r="O68" s="24" t="s">
        <v>110</v>
      </c>
    </row>
    <row r="69" spans="1:15" outlineLevel="1" x14ac:dyDescent="0.25">
      <c r="A69" s="44"/>
      <c r="B69" s="45"/>
      <c r="C69" s="46" t="s">
        <v>165</v>
      </c>
      <c r="D69" s="38"/>
      <c r="E69" s="39"/>
      <c r="F69" s="40"/>
      <c r="G69" s="40"/>
      <c r="H69" s="41"/>
      <c r="I69" s="42"/>
      <c r="J69" s="43"/>
      <c r="K69" s="43">
        <f>SUBTOTAL(9,K66:K68)</f>
        <v>157.41999999999999</v>
      </c>
      <c r="L69" s="43">
        <f>SUBTOTAL(9,L66:L68)</f>
        <v>0</v>
      </c>
      <c r="M69" s="43">
        <f>SUBTOTAL(9,M66:M68)</f>
        <v>0</v>
      </c>
      <c r="N69" s="43">
        <f>SUBTOTAL(9,N66:N68)</f>
        <v>4509.2299999999996</v>
      </c>
      <c r="O69" s="39"/>
    </row>
    <row r="70" spans="1:15" ht="22.5" outlineLevel="2" x14ac:dyDescent="0.25">
      <c r="A70" s="20">
        <v>6</v>
      </c>
      <c r="B70" s="21">
        <v>44627</v>
      </c>
      <c r="C70" s="22" t="s">
        <v>114</v>
      </c>
      <c r="D70" s="23" t="str">
        <f>IFERROR(VLOOKUP(C70,[1]Dados!A:B,2,),"-")</f>
        <v>Conselheiro</v>
      </c>
      <c r="E70" s="24" t="s">
        <v>77</v>
      </c>
      <c r="F70" s="25">
        <v>44631.659722222219</v>
      </c>
      <c r="G70" s="25" t="s">
        <v>39</v>
      </c>
      <c r="H70" s="26" t="s">
        <v>29</v>
      </c>
      <c r="I70" s="27" t="s">
        <v>115</v>
      </c>
      <c r="J70" s="28">
        <v>1896.29</v>
      </c>
      <c r="K70" s="28">
        <v>41.58</v>
      </c>
      <c r="L70" s="28"/>
      <c r="M70" s="28"/>
      <c r="N70" s="28">
        <v>1937.87</v>
      </c>
      <c r="O70" s="24" t="s">
        <v>80</v>
      </c>
    </row>
    <row r="71" spans="1:15" outlineLevel="1" x14ac:dyDescent="0.25">
      <c r="A71" s="44"/>
      <c r="B71" s="45"/>
      <c r="C71" s="46" t="s">
        <v>166</v>
      </c>
      <c r="D71" s="38"/>
      <c r="E71" s="39"/>
      <c r="F71" s="40"/>
      <c r="G71" s="40"/>
      <c r="H71" s="41"/>
      <c r="I71" s="42"/>
      <c r="J71" s="43"/>
      <c r="K71" s="43">
        <f>SUBTOTAL(9,K70:K70)</f>
        <v>41.58</v>
      </c>
      <c r="L71" s="43">
        <f>SUBTOTAL(9,L70:L70)</f>
        <v>0</v>
      </c>
      <c r="M71" s="43">
        <f>SUBTOTAL(9,M70:M70)</f>
        <v>0</v>
      </c>
      <c r="N71" s="43">
        <f>SUBTOTAL(9,N70:N70)</f>
        <v>1937.87</v>
      </c>
      <c r="O71" s="39"/>
    </row>
    <row r="72" spans="1:15" ht="22.5" outlineLevel="2" x14ac:dyDescent="0.25">
      <c r="A72" s="20">
        <v>12</v>
      </c>
      <c r="B72" s="21">
        <v>44645</v>
      </c>
      <c r="C72" s="22" t="s">
        <v>116</v>
      </c>
      <c r="D72" s="23" t="str">
        <f>IFERROR(VLOOKUP(C72,[1]Dados!A:B,2,),"-")</f>
        <v>Conselheiro</v>
      </c>
      <c r="E72" s="24" t="s">
        <v>57</v>
      </c>
      <c r="F72" s="25">
        <v>44658.236111111109</v>
      </c>
      <c r="G72" s="25">
        <v>44661.340277777781</v>
      </c>
      <c r="H72" s="26" t="s">
        <v>34</v>
      </c>
      <c r="I72" s="27" t="s">
        <v>108</v>
      </c>
      <c r="J72" s="28">
        <v>1954.88</v>
      </c>
      <c r="K72" s="28">
        <v>75.91</v>
      </c>
      <c r="L72" s="28"/>
      <c r="M72" s="28"/>
      <c r="N72" s="28">
        <v>2030.7900000000002</v>
      </c>
      <c r="O72" s="24" t="s">
        <v>93</v>
      </c>
    </row>
    <row r="73" spans="1:15" ht="22.5" outlineLevel="2" x14ac:dyDescent="0.25">
      <c r="A73" s="29">
        <v>27</v>
      </c>
      <c r="B73" s="30">
        <v>44691</v>
      </c>
      <c r="C73" s="31" t="s">
        <v>116</v>
      </c>
      <c r="D73" s="32" t="s">
        <v>56</v>
      </c>
      <c r="E73" s="33" t="s">
        <v>50</v>
      </c>
      <c r="F73" s="34">
        <v>44705.5</v>
      </c>
      <c r="G73" s="34" t="s">
        <v>39</v>
      </c>
      <c r="H73" s="35" t="s">
        <v>29</v>
      </c>
      <c r="I73" s="36" t="s">
        <v>109</v>
      </c>
      <c r="J73" s="37">
        <v>1149.25</v>
      </c>
      <c r="K73" s="37">
        <v>41.58</v>
      </c>
      <c r="L73" s="37"/>
      <c r="M73" s="37"/>
      <c r="N73" s="37">
        <v>1190.83</v>
      </c>
      <c r="O73" s="33" t="s">
        <v>110</v>
      </c>
    </row>
    <row r="74" spans="1:15" ht="22.5" outlineLevel="2" x14ac:dyDescent="0.25">
      <c r="A74" s="20">
        <v>29</v>
      </c>
      <c r="B74" s="21">
        <v>44691</v>
      </c>
      <c r="C74" s="22" t="s">
        <v>116</v>
      </c>
      <c r="D74" s="23" t="s">
        <v>56</v>
      </c>
      <c r="E74" s="24" t="s">
        <v>111</v>
      </c>
      <c r="F74" s="25">
        <v>44709.5</v>
      </c>
      <c r="G74" s="25" t="s">
        <v>39</v>
      </c>
      <c r="H74" s="26" t="s">
        <v>34</v>
      </c>
      <c r="I74" s="27" t="s">
        <v>113</v>
      </c>
      <c r="J74" s="28">
        <v>1247.68</v>
      </c>
      <c r="K74" s="28">
        <v>39.93</v>
      </c>
      <c r="L74" s="28"/>
      <c r="M74" s="28"/>
      <c r="N74" s="28">
        <v>1287.6100000000001</v>
      </c>
      <c r="O74" s="24" t="s">
        <v>110</v>
      </c>
    </row>
    <row r="75" spans="1:15" outlineLevel="1" x14ac:dyDescent="0.25">
      <c r="A75" s="44"/>
      <c r="B75" s="45"/>
      <c r="C75" s="46" t="s">
        <v>167</v>
      </c>
      <c r="D75" s="38"/>
      <c r="E75" s="39"/>
      <c r="F75" s="40"/>
      <c r="G75" s="40"/>
      <c r="H75" s="41"/>
      <c r="I75" s="42"/>
      <c r="J75" s="43"/>
      <c r="K75" s="43">
        <f>SUBTOTAL(9,K72:K74)</f>
        <v>157.41999999999999</v>
      </c>
      <c r="L75" s="43">
        <f>SUBTOTAL(9,L72:L74)</f>
        <v>0</v>
      </c>
      <c r="M75" s="43">
        <f>SUBTOTAL(9,M72:M74)</f>
        <v>0</v>
      </c>
      <c r="N75" s="43">
        <f>SUBTOTAL(9,N72:N74)</f>
        <v>4509.2299999999996</v>
      </c>
      <c r="O75" s="39"/>
    </row>
    <row r="76" spans="1:15" x14ac:dyDescent="0.25">
      <c r="A76" s="44"/>
      <c r="B76" s="45"/>
      <c r="C76" s="46" t="s">
        <v>14</v>
      </c>
      <c r="D76" s="38"/>
      <c r="E76" s="39"/>
      <c r="F76" s="40"/>
      <c r="G76" s="40"/>
      <c r="H76" s="41"/>
      <c r="I76" s="42"/>
      <c r="J76" s="43"/>
      <c r="K76" s="43">
        <f>SUBTOTAL(9,K19:K74)</f>
        <v>2382.559999999999</v>
      </c>
      <c r="L76" s="43">
        <f>SUBTOTAL(9,L19:L74)</f>
        <v>135</v>
      </c>
      <c r="M76" s="43">
        <f>SUBTOTAL(9,M19:M74)</f>
        <v>0</v>
      </c>
      <c r="N76" s="43">
        <f>SUBTOTAL(9,N19:N74)</f>
        <v>59135.210000000014</v>
      </c>
      <c r="O76" s="39"/>
    </row>
    <row r="79" spans="1:15" x14ac:dyDescent="0.25">
      <c r="A79" s="16" t="s">
        <v>22</v>
      </c>
      <c r="B79" s="16"/>
      <c r="C79" s="16"/>
      <c r="D79" s="16"/>
      <c r="E79" s="16"/>
      <c r="F79" s="16"/>
    </row>
    <row r="80" spans="1:15" x14ac:dyDescent="0.25">
      <c r="A80" s="9"/>
      <c r="B80" s="15"/>
      <c r="C80" s="10"/>
      <c r="D80" s="10"/>
      <c r="E80" s="11" t="s">
        <v>13</v>
      </c>
      <c r="F80" s="12">
        <f>N13</f>
        <v>4616.92</v>
      </c>
    </row>
    <row r="81" spans="1:6" x14ac:dyDescent="0.25">
      <c r="A81" s="9"/>
      <c r="B81" s="15"/>
      <c r="C81" s="10"/>
      <c r="D81" s="10"/>
      <c r="E81" s="11" t="s">
        <v>14</v>
      </c>
      <c r="F81" s="12">
        <f>N76</f>
        <v>59135.210000000014</v>
      </c>
    </row>
    <row r="82" spans="1:6" x14ac:dyDescent="0.25">
      <c r="A82" s="9"/>
      <c r="B82" s="15"/>
      <c r="C82" s="10"/>
      <c r="D82" s="10"/>
      <c r="E82" s="11" t="s">
        <v>15</v>
      </c>
      <c r="F82" s="12">
        <f>SUM(F80:F81)</f>
        <v>63752.130000000012</v>
      </c>
    </row>
    <row r="84" spans="1:6" x14ac:dyDescent="0.25">
      <c r="A84" s="13" t="s">
        <v>23</v>
      </c>
      <c r="B84" s="13"/>
    </row>
  </sheetData>
  <sortState ref="A15:O56">
    <sortCondition ref="C14"/>
  </sortState>
  <mergeCells count="4">
    <mergeCell ref="A2:O2"/>
    <mergeCell ref="A3:O3"/>
    <mergeCell ref="A16:O16"/>
    <mergeCell ref="A79:F79"/>
  </mergeCells>
  <conditionalFormatting sqref="A14:M15">
    <cfRule type="expression" dxfId="6" priority="11">
      <formula>OR(#REF!="",AND(#REF!&lt;&gt;"",#REF!=""))</formula>
    </cfRule>
  </conditionalFormatting>
  <conditionalFormatting sqref="A14:M15">
    <cfRule type="expression" priority="12">
      <formula>OR(#REF!="",AND(#REF!&lt;&gt;"",#REF!=""))</formula>
    </cfRule>
  </conditionalFormatting>
  <conditionalFormatting sqref="O14:O15">
    <cfRule type="expression" dxfId="5" priority="9">
      <formula>OR(#REF!="",AND(#REF!&lt;&gt;"",#REF!=""))</formula>
    </cfRule>
  </conditionalFormatting>
  <conditionalFormatting sqref="O14:O15">
    <cfRule type="expression" priority="10">
      <formula>OR(#REF!="",AND(#REF!&lt;&gt;"",#REF!=""))</formula>
    </cfRule>
  </conditionalFormatting>
  <conditionalFormatting sqref="A80:E82">
    <cfRule type="expression" dxfId="4" priority="7">
      <formula>OR(#REF!="",AND(#REF!&lt;&gt;"",#REF!=""))</formula>
    </cfRule>
  </conditionalFormatting>
  <conditionalFormatting sqref="A80:E82">
    <cfRule type="expression" priority="8">
      <formula>OR(#REF!="",AND(#REF!&lt;&gt;"",#REF!=""))</formula>
    </cfRule>
  </conditionalFormatting>
  <conditionalFormatting sqref="F82 F80">
    <cfRule type="expression" dxfId="3" priority="5">
      <formula>OR(#REF!="",AND(#REF!&lt;&gt;"",#REF!=""))</formula>
    </cfRule>
  </conditionalFormatting>
  <conditionalFormatting sqref="F82 F80">
    <cfRule type="expression" priority="6">
      <formula>OR(#REF!="",AND(#REF!&lt;&gt;"",#REF!=""))</formula>
    </cfRule>
  </conditionalFormatting>
  <conditionalFormatting sqref="F81">
    <cfRule type="expression" dxfId="2" priority="3">
      <formula>OR(#REF!="",AND(#REF!&lt;&gt;"",#REF!=""))</formula>
    </cfRule>
  </conditionalFormatting>
  <conditionalFormatting sqref="F81">
    <cfRule type="expression" priority="4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'[Controle de Diárias 2022.xlsx]Dados'!#REF!</xm:f>
          </x14:formula1>
          <xm:sqref>C10:C11 C6 C8 C24 C26 C28:C29 C31:C32 C34:C36 C38 C40:C41 C43:C44 C46:C52 C54 C56:C59</xm:sqref>
        </x14:dataValidation>
        <x14:dataValidation type="list" allowBlank="1" showInputMessage="1" showErrorMessage="1">
          <x14:formula1>
            <xm:f>'[Controle de Diárias 2022.xlsx]Dados'!#REF!</xm:f>
          </x14:formula1>
          <xm:sqref>C19 C21:C23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2022-10-26T14:17:49Z</cp:lastPrinted>
  <dcterms:created xsi:type="dcterms:W3CDTF">2020-03-24T12:06:26Z</dcterms:created>
  <dcterms:modified xsi:type="dcterms:W3CDTF">2022-10-26T14:18:16Z</dcterms:modified>
</cp:coreProperties>
</file>